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<sst xmlns="http://schemas.openxmlformats.org/spreadsheetml/2006/main" count="6316" uniqueCount="2914">
  <si>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</si>
  <si>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</si>
  <si>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</si>
  <si>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</si>
  <si>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</si>
  <si>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</si>
  <si>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</si>
  <si>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</si>
  <si>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</si>
  <si>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</si>
  <si>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</si>
  <si>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</si>
  <si>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</si>
  <si>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</si>
  <si>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</si>
  <si>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</si>
  <si>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</si>
  <si>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</si>
  <si>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</si>
  <si>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</si>
  <si>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</si>
  <si>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</si>
  <si>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</si>
  <si>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</si>
  <si>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</si>
  <si>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</si>
  <si>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</si>
  <si>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</si>
  <si>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</si>
  <si>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</si>
  <si>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</si>
  <si>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</si>
  <si>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</si>
  <si>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</si>
  <si>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</si>
  <si>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</si>
  <si>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</si>
  <si>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</si>
  <si>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</si>
  <si>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</si>
  <si>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</si>
  <si>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</si>
  <si>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</si>
  <si>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</si>
  <si>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</si>
  <si>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</si>
  <si>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</si>
  <si>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</si>
  <si>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</si>
  <si>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</si>
  <si>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</si>
  <si>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</si>
  <si>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</si>
  <si>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</si>
  <si>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</si>
  <si>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</si>
  <si>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</si>
  <si>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</si>
  <si>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</si>
  <si>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</si>
  <si>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</si>
  <si>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</si>
  <si>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</si>
  <si>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</si>
  <si>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</si>
  <si>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</si>
  <si>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</si>
  <si>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</si>
  <si>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</si>
  <si>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</si>
  <si>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</si>
  <si>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</si>
  <si>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</si>
  <si>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</si>
  <si>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</si>
  <si>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</si>
  <si>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</si>
  <si>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</si>
  <si>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</si>
  <si>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</si>
  <si>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</si>
  <si>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</si>
  <si>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</si>
  <si>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</si>
  <si>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</si>
  <si>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</si>
  <si>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</si>
  <si>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</si>
  <si>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</si>
  <si>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</si>
  <si>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</si>
  <si>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</si>
  <si>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</si>
  <si>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</si>
  <si>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</si>
  <si>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</si>
  <si>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</si>
  <si>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</si>
  <si>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</si>
  <si>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</si>
  <si>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</si>
  <si>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</si>
  <si>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</si>
  <si>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</si>
  <si>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</si>
  <si>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</si>
  <si>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</si>
  <si>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</si>
  <si>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</si>
  <si>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</si>
  <si>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</si>
  <si>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</si>
  <si>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</si>
  <si>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</si>
  <si>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</si>
  <si>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</si>
  <si>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</si>
  <si>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</si>
  <si>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</si>
  <si>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</si>
  <si>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</si>
  <si>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</si>
  <si>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</si>
  <si>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</si>
  <si>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</si>
  <si>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</si>
  <si>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</si>
  <si>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</si>
  <si>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</si>
  <si>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</si>
  <si>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</si>
  <si>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</si>
  <si>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</si>
  <si>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</si>
  <si>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</si>
  <si>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</si>
  <si>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</si>
  <si>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</si>
  <si>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</si>
  <si>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</si>
  <si>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</si>
  <si>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</si>
  <si>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</si>
  <si>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</si>
  <si>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</si>
  <si>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</si>
  <si>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</si>
  <si>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</si>
  <si>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</si>
  <si>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</si>
  <si>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</si>
  <si>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</si>
  <si>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</si>
  <si>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</si>
  <si>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</si>
  <si>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</si>
  <si>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</si>
  <si>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</si>
  <si>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</si>
  <si>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</si>
  <si>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</si>
  <si>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</si>
  <si>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</si>
  <si>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</si>
  <si>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</si>
  <si>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</si>
  <si>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</si>
  <si>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</si>
  <si>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</si>
  <si>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</si>
  <si>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</si>
  <si>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</si>
  <si>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</si>
  <si>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</si>
  <si>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</si>
  <si>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</si>
  <si>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</si>
  <si>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</si>
  <si>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</si>
  <si>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</si>
  <si>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</si>
  <si>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</si>
  <si>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</si>
  <si>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</si>
  <si>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</si>
  <si>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</si>
  <si>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</si>
  <si>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</si>
  <si>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</si>
  <si>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</si>
  <si>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</si>
  <si>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</si>
  <si>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</si>
  <si>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</si>
  <si>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</si>
  <si>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</si>
  <si>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</si>
  <si>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</si>
  <si>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</si>
  <si>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</si>
  <si>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</si>
  <si>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</si>
  <si>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</si>
  <si>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</si>
  <si>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</si>
  <si>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</si>
  <si>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</si>
  <si>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</si>
  <si>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</si>
  <si>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</si>
  <si>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</si>
  <si>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</si>
  <si>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</si>
  <si>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</si>
  <si>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</si>
  <si>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</si>
  <si>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</si>
  <si>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</si>
  <si>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</si>
  <si>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</si>
  <si>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</si>
  <si>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</si>
  <si>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</si>
  <si>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</si>
  <si>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</si>
  <si>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</si>
  <si>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</si>
  <si>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</si>
  <si>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</si>
  <si>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</si>
  <si>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</si>
  <si>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</si>
  <si>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</si>
  <si>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</si>
  <si>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</si>
  <si>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</si>
  <si>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</si>
  <si>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</si>
  <si>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</si>
  <si>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</si>
  <si>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</si>
  <si>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</si>
  <si>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</si>
  <si>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</si>
  <si>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</si>
  <si>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</si>
  <si>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</si>
  <si>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</si>
  <si>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</si>
  <si>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</si>
  <si>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</si>
  <si>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</si>
  <si>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</si>
  <si>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</si>
  <si>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</si>
  <si>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</si>
  <si>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</si>
  <si>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</si>
  <si>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</si>
  <si>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</si>
  <si>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</si>
  <si>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</si>
  <si>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</si>
  <si>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</si>
  <si>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</si>
  <si>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</si>
  <si>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</si>
  <si>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</si>
  <si>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</si>
  <si>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</si>
  <si>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</si>
  <si>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</si>
  <si>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</si>
  <si>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</si>
  <si>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</si>
  <si>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</si>
  <si>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</si>
  <si>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</si>
  <si>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</si>
  <si>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</si>
  <si>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</si>
  <si>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</si>
  <si>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</si>
  <si>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</si>
  <si>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</si>
  <si>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</si>
  <si>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</si>
  <si>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</si>
  <si>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</si>
  <si>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</si>
  <si>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</si>
  <si>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</si>
  <si>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</si>
  <si>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</si>
  <si>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</si>
  <si>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</si>
  <si>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</si>
  <si>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</si>
  <si>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</si>
  <si>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</si>
  <si>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</si>
  <si>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</si>
  <si>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</si>
  <si>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</si>
  <si>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</si>
  <si>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</si>
  <si>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</si>
  <si>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</si>
  <si>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</si>
  <si>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</si>
  <si>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</si>
  <si>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</si>
  <si>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</si>
  <si>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</si>
  <si>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</si>
  <si>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</si>
  <si>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</si>
  <si>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</si>
  <si>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</si>
  <si>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</si>
  <si>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</si>
  <si>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</si>
  <si>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</si>
  <si>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</si>
  <si>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</si>
  <si>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</si>
  <si>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</si>
  <si>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</si>
  <si>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</si>
  <si>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</si>
  <si>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</si>
  <si>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</si>
  <si>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</si>
  <si>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</si>
  <si>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</si>
  <si>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</si>
  <si>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</si>
  <si>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</si>
  <si>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</si>
  <si>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</si>
  <si>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</si>
  <si>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</si>
  <si>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</si>
  <si>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</si>
  <si>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</si>
  <si>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</si>
  <si>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</si>
  <si>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</si>
  <si>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</si>
  <si>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</si>
  <si>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</si>
  <si>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</si>
  <si>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</si>
  <si>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</si>
  <si>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</si>
  <si>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</si>
  <si>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</si>
  <si>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</si>
  <si>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</si>
  <si>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</si>
  <si>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</si>
  <si>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</si>
  <si>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</si>
  <si>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</si>
  <si>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</si>
  <si>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</si>
  <si>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</si>
  <si>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</si>
  <si>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</si>
  <si>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</si>
  <si>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</si>
  <si>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</si>
  <si>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</si>
  <si>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</si>
  <si>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</si>
  <si>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</si>
  <si>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</si>
  <si>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</si>
  <si>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</si>
  <si>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</si>
  <si>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</si>
  <si>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</si>
  <si>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</si>
  <si>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</si>
  <si>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</si>
  <si>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</si>
  <si>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</si>
  <si>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</si>
  <si>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</si>
  <si>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</si>
  <si>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</si>
  <si>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</si>
  <si>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</si>
  <si>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</si>
  <si>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</si>
  <si>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</si>
  <si>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</si>
  <si>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</si>
  <si>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</si>
  <si>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</si>
  <si>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</si>
  <si>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</si>
  <si>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</si>
  <si>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</si>
  <si>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</si>
  <si>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</si>
  <si>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</si>
  <si>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</si>
  <si>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</si>
  <si>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</si>
  <si>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</si>
  <si>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</si>
  <si>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</si>
  <si>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</si>
  <si>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</si>
  <si>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</si>
  <si>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</si>
  <si>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</si>
  <si>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</si>
  <si>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</si>
  <si>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</si>
  <si>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</si>
  <si>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</si>
  <si>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</si>
  <si>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</si>
  <si>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</si>
  <si>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</si>
  <si>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</si>
  <si>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</si>
  <si>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</si>
  <si>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</si>
  <si>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</si>
  <si>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</si>
  <si>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</si>
  <si>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</si>
  <si>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</si>
  <si>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</si>
  <si>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</si>
  <si>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</si>
  <si>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</si>
  <si>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</si>
  <si>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</si>
  <si>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</si>
  <si>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</si>
  <si>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</si>
  <si>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</si>
  <si>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</si>
  <si>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</si>
  <si>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</si>
  <si>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</si>
  <si>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</si>
  <si>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</si>
  <si>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</si>
  <si>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</si>
  <si>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</si>
  <si>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</si>
  <si>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</si>
  <si>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</si>
  <si>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</si>
  <si>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</si>
  <si>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</si>
  <si>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</si>
  <si>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</si>
  <si>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</si>
  <si>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</si>
  <si>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</si>
  <si>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</si>
  <si>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</si>
  <si>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</si>
  <si>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</si>
  <si>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</si>
  <si>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</si>
  <si>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</si>
  <si>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</si>
  <si>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</si>
  <si>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</si>
  <si>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</si>
  <si>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</si>
  <si>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</si>
  <si>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</si>
  <si>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</si>
  <si>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</si>
  <si>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</si>
  <si>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</si>
  <si>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</si>
  <si>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</si>
  <si>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</si>
  <si>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</si>
  <si>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</si>
  <si>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</si>
  <si>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</si>
  <si>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</si>
  <si>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</si>
  <si>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</si>
  <si>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</si>
  <si>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</si>
  <si>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</si>
  <si>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</si>
  <si>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</si>
  <si>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</si>
  <si>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</si>
  <si>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</si>
  <si>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</si>
  <si>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</si>
  <si>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</si>
  <si>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</si>
  <si>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</si>
  <si>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</si>
  <si>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</si>
  <si>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</si>
  <si>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</si>
  <si>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</si>
  <si>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</si>
  <si>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</si>
  <si>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</si>
  <si>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</si>
  <si>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</si>
  <si>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</si>
  <si>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</si>
  <si>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</si>
  <si>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</si>
  <si>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</si>
  <si>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</si>
  <si>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</si>
  <si>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</si>
  <si>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</si>
  <si>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</si>
  <si>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</si>
  <si>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</si>
  <si>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</si>
  <si>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</si>
  <si>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</si>
  <si>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</si>
  <si>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</si>
  <si>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</si>
  <si>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</si>
  <si>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</si>
  <si>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</si>
  <si>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</si>
  <si>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</si>
  <si>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</si>
  <si>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</si>
  <si>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</si>
  <si>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</si>
  <si>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</si>
  <si>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</si>
  <si>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</si>
  <si>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</si>
  <si>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</si>
  <si>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</si>
  <si>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</si>
  <si>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</si>
  <si>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</si>
  <si>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</si>
  <si>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</si>
  <si>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</si>
  <si>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</si>
  <si>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</si>
  <si>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</si>
  <si>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</si>
  <si>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</si>
  <si>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</si>
  <si>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</si>
  <si>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</si>
  <si>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</si>
  <si>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</si>
  <si>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</si>
  <si>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</si>
  <si>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</si>
  <si>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</si>
  <si>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</si>
  <si>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</si>
  <si>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</si>
  <si>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</si>
  <si>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</si>
  <si>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</si>
  <si>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</si>
  <si>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</si>
  <si>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</si>
  <si>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</si>
  <si>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</si>
  <si>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</si>
  <si>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</si>
  <si>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</si>
  <si>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</si>
  <si>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</si>
  <si>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</si>
  <si>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</si>
  <si>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</si>
  <si>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</si>
  <si>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</si>
  <si>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</si>
  <si>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</si>
  <si>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</si>
  <si>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</si>
  <si>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</si>
  <si>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</si>
  <si>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</si>
  <si>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</si>
  <si>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</si>
  <si>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</si>
  <si>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</si>
  <si>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</si>
  <si>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</si>
  <si>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</si>
  <si>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</si>
  <si>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</si>
  <si>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</si>
  <si>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</si>
  <si>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</si>
  <si>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</si>
  <si>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</si>
  <si>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</si>
  <si>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</si>
  <si>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</si>
  <si>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</si>
  <si>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</si>
  <si>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</si>
  <si>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</si>
  <si>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</si>
  <si>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</si>
  <si>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</si>
  <si>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</si>
  <si>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</si>
  <si>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</si>
  <si>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</si>
  <si>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</si>
  <si>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</si>
  <si>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</si>
  <si>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</si>
  <si>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</si>
  <si>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</si>
  <si>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</si>
  <si>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</si>
  <si>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</si>
  <si>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</si>
  <si>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</si>
  <si>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</si>
  <si>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</si>
  <si>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</si>
  <si>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</si>
  <si>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</si>
  <si>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</si>
  <si>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</si>
  <si>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</si>
  <si>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</si>
  <si>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</si>
  <si>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</si>
  <si>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</si>
  <si>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</si>
  <si>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</si>
  <si>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</si>
  <si>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</si>
  <si>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</si>
  <si>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</si>
  <si>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</si>
  <si>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</si>
  <si>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</si>
  <si>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</si>
  <si>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</si>
  <si>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</si>
  <si>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</si>
  <si>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</si>
  <si>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</si>
  <si>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</si>
  <si>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</si>
  <si>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</si>
  <si>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</si>
  <si>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</si>
  <si>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</si>
  <si>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</si>
  <si>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</si>
  <si>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</si>
  <si>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</si>
  <si>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</si>
  <si>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</si>
  <si>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</si>
  <si>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</si>
  <si>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</si>
  <si>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</si>
  <si>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</si>
  <si>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</si>
  <si>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</si>
  <si>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</si>
  <si>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</si>
  <si>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</si>
  <si>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</si>
  <si>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</si>
  <si>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</si>
  <si>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</si>
  <si>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</si>
  <si>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</si>
  <si>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</si>
  <si>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</si>
  <si>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</si>
  <si>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</si>
  <si>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</si>
  <si>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</si>
  <si>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</si>
  <si>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</si>
  <si>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</si>
  <si>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</si>
  <si>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</si>
  <si>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</si>
  <si>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</si>
  <si>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</si>
  <si>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</si>
  <si>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</si>
  <si>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</si>
  <si>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</si>
  <si>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</si>
  <si>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</si>
  <si>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</si>
  <si>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</si>
  <si>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</si>
  <si>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</si>
  <si>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</si>
  <si>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</si>
  <si>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</si>
  <si>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</si>
  <si>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</si>
  <si>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</si>
  <si>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</si>
  <si>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</si>
  <si>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</si>
  <si>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</si>
  <si>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</si>
  <si>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</si>
  <si>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</si>
  <si>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</si>
  <si>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</si>
  <si>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</si>
  <si>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</si>
  <si>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</si>
  <si>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</si>
  <si>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</si>
  <si>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</si>
  <si>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</si>
  <si>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</si>
  <si>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</si>
  <si>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</si>
  <si>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</si>
  <si>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</si>
  <si>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</si>
  <si>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</si>
  <si>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</si>
  <si>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</si>
  <si>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</si>
  <si>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</si>
  <si>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</si>
  <si>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</si>
  <si>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</si>
  <si>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</si>
  <si>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</si>
  <si>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</si>
  <si>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</si>
  <si>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</si>
  <si>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</si>
  <si>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</si>
  <si>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</si>
  <si>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</si>
  <si>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</si>
  <si>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</si>
  <si>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</si>
  <si>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</si>
  <si>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</si>
  <si>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</si>
  <si>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</si>
  <si>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</si>
  <si>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</si>
  <si>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</si>
  <si>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</si>
  <si>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</si>
  <si>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</si>
  <si>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</si>
  <si>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</si>
  <si>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</si>
  <si>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</si>
  <si>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</si>
  <si>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</si>
  <si>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</si>
  <si>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</si>
  <si>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</si>
  <si>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</si>
  <si>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</si>
  <si>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</si>
  <si>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</si>
  <si>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</si>
  <si>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</si>
  <si>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</si>
  <si>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</si>
  <si>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</si>
  <si>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</si>
  <si>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</si>
  <si>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</si>
  <si>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</si>
  <si>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</si>
  <si>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</si>
  <si>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</si>
  <si>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</si>
  <si>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</si>
  <si>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</si>
  <si>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</si>
  <si>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</si>
  <si>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</si>
  <si>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</si>
  <si>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</si>
  <si>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</si>
  <si>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</si>
  <si>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</si>
  <si>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</si>
  <si>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</si>
  <si>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</si>
  <si>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</si>
  <si>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</si>
  <si>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</si>
  <si>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</si>
  <si>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</si>
  <si>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</si>
  <si>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</si>
  <si>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</si>
  <si>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</si>
  <si>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</si>
  <si>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</si>
  <si>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</si>
  <si>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</si>
  <si>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</si>
  <si>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</si>
  <si>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</si>
  <si>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</si>
  <si>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</si>
  <si>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</si>
  <si>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</si>
  <si>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</si>
  <si>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</si>
  <si>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</si>
  <si>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</si>
  <si>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</si>
  <si>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</si>
  <si>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</si>
  <si>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</si>
  <si>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</si>
  <si>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</si>
  <si>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</si>
  <si>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</si>
  <si>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</si>
  <si>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</si>
  <si>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</si>
  <si>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</si>
  <si>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</si>
  <si>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</si>
  <si>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</si>
  <si>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</si>
  <si>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</si>
  <si>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</si>
  <si>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</si>
  <si>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</si>
  <si>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</si>
  <si>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</si>
  <si>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</si>
  <si>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</si>
  <si>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</si>
  <si>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</si>
  <si>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</si>
  <si>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</si>
  <si>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</si>
  <si>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</si>
  <si>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</si>
  <si>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</si>
  <si>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</si>
  <si>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</si>
  <si>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</si>
  <si>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</si>
  <si>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</si>
  <si>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</si>
  <si>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</si>
  <si>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</si>
  <si>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</si>
  <si>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</si>
  <si>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</si>
  <si>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</si>
  <si>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</si>
  <si>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</si>
  <si>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</si>
  <si>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</si>
  <si>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</si>
  <si>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</si>
  <si>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</si>
  <si>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</si>
  <si>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</si>
  <si>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</si>
  <si>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</si>
  <si>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</si>
  <si>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</si>
  <si>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</si>
  <si>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</si>
  <si>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</si>
  <si>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</si>
  <si>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</si>
  <si>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</si>
  <si>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</si>
  <si>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</si>
  <si>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</si>
  <si>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</si>
  <si>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</si>
  <si>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</si>
  <si>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</si>
  <si>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</si>
  <si>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</si>
  <si>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</si>
  <si>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</si>
  <si>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</si>
  <si>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</si>
  <si>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</si>
  <si>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</si>
  <si>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</si>
  <si>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</si>
  <si>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</si>
  <si>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</si>
  <si>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</si>
  <si>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</si>
  <si>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</si>
  <si>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</si>
  <si>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</si>
  <si>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</si>
  <si>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</si>
  <si>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</si>
  <si>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</si>
  <si>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</si>
  <si>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</si>
  <si>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</si>
  <si>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</si>
  <si>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</si>
  <si>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</si>
  <si>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</si>
  <si>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</si>
  <si>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</si>
  <si>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</si>
  <si>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</si>
  <si>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</si>
  <si>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</si>
  <si>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</si>
  <si>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</si>
  <si>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</si>
  <si>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</si>
  <si>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</si>
  <si>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</si>
  <si>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</si>
  <si>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</si>
  <si>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</si>
  <si>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</si>
  <si>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</si>
  <si>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</si>
  <si>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</si>
  <si>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</si>
  <si>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</si>
  <si>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</si>
  <si>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</si>
  <si>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</si>
  <si>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</si>
  <si>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</si>
  <si>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</si>
  <si>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</si>
  <si>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</si>
  <si>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</si>
  <si>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</si>
  <si>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</si>
  <si>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</si>
  <si>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</si>
  <si>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</si>
  <si>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</si>
  <si>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</si>
  <si>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</si>
  <si>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</si>
  <si>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</si>
  <si>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</si>
  <si>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</si>
  <si>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</si>
  <si>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</si>
  <si>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</si>
  <si>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</si>
  <si>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</si>
  <si>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</si>
  <si>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</si>
  <si>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</si>
  <si>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</si>
  <si>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</si>
  <si>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</si>
  <si>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</si>
  <si>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</si>
  <si>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</si>
  <si>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</si>
  <si>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</si>
  <si>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</si>
  <si>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</si>
  <si>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</si>
  <si>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</si>
  <si>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</si>
  <si>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</si>
  <si>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</si>
  <si>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</si>
  <si>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</si>
  <si>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</si>
  <si>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</si>
  <si>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</si>
  <si>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</si>
  <si>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</si>
  <si>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</si>
  <si>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</si>
  <si>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</si>
  <si>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</si>
  <si>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</si>
  <si>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</si>
  <si>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</si>
  <si>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</si>
  <si>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</si>
  <si>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</si>
  <si>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</si>
  <si>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</si>
  <si>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</si>
  <si>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</si>
  <si>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</si>
  <si>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</si>
  <si>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</si>
  <si>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</si>
  <si>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</si>
  <si>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</si>
  <si>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</si>
  <si>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</si>
  <si>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</si>
  <si>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</si>
  <si>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</si>
  <si>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</si>
  <si>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</si>
  <si>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</si>
  <si>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</si>
  <si>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</si>
  <si>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</si>
  <si>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</si>
  <si>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</si>
  <si>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</si>
  <si>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</si>
  <si>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</si>
  <si>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</si>
  <si>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</si>
  <si>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</si>
  <si>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</si>
  <si>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</si>
  <si>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</si>
  <si>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</si>
  <si>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</si>
  <si>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</si>
  <si>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</si>
  <si>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</si>
  <si>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</si>
  <si>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</si>
  <si>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</si>
  <si>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</si>
  <si>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</si>
  <si>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</si>
  <si>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</si>
  <si>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</si>
  <si>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</si>
  <si>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</si>
  <si>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</si>
  <si>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</si>
  <si>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</si>
  <si>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</si>
  <si>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</si>
  <si>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</si>
  <si>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</si>
  <si>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</si>
  <si>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</si>
  <si>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</si>
  <si>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</si>
  <si>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</si>
  <si>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</si>
  <si>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</si>
  <si>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</si>
  <si>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</si>
  <si>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</si>
  <si>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</si>
  <si>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</si>
  <si>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</si>
  <si>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</si>
  <si>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</si>
  <si>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</si>
  <si>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</si>
  <si>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</si>
  <si>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</si>
  <si>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</si>
  <si>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</si>
  <si>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</si>
  <si>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</si>
  <si>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</si>
  <si>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</si>
  <si>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</si>
  <si>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</si>
  <si>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</si>
  <si>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</si>
  <si>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</si>
  <si>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</si>
  <si>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</si>
  <si>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</si>
  <si>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</si>
  <si>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</si>
  <si>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</si>
  <si>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</si>
  <si>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</si>
  <si>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</si>
  <si>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</si>
  <si>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</si>
  <si>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</si>
  <si>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</si>
  <si>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</si>
  <si>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</si>
  <si>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</si>
  <si>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</si>
  <si>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</si>
  <si>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</si>
  <si>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</si>
  <si>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</si>
  <si>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</si>
  <si>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</si>
  <si>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</si>
  <si>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</si>
  <si>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</si>
  <si>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</si>
  <si>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</si>
  <si>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</si>
  <si>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</si>
  <si>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</si>
  <si>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</si>
  <si>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</si>
  <si>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</si>
  <si>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</si>
  <si>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</si>
  <si>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</si>
  <si>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</si>
  <si>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</si>
  <si>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</si>
  <si>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</si>
  <si>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</si>
  <si>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</si>
  <si>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</si>
  <si>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</si>
  <si>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</si>
  <si>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</si>
  <si>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</si>
  <si>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</si>
  <si>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</si>
  <si>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</si>
  <si>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</si>
  <si>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</si>
  <si>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</si>
  <si>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</si>
  <si>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</si>
  <si>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</si>
  <si>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</si>
  <si>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</si>
  <si>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</si>
  <si>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</si>
  <si>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</si>
  <si>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</si>
  <si>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</si>
  <si>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</si>
  <si>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</si>
  <si>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</si>
  <si>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</si>
  <si>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</si>
  <si>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</si>
  <si>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</si>
  <si>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</si>
  <si>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</si>
  <si>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</si>
  <si>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</si>
  <si>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</si>
  <si>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</si>
  <si>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</si>
  <si>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</si>
  <si>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</si>
  <si>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</si>
  <si>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</si>
  <si>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</si>
  <si>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</si>
  <si>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</si>
  <si>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</si>
  <si>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</si>
  <si>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</si>
  <si>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</si>
  <si>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</si>
  <si>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</si>
  <si>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</si>
  <si>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</si>
  <si>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</si>
  <si>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</si>
  <si>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</si>
  <si>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</si>
  <si>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</si>
  <si>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</si>
  <si>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</si>
  <si>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</si>
  <si>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</si>
  <si>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</si>
  <si>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</si>
  <si>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</si>
  <si>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</si>
  <si>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</si>
  <si>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</si>
  <si>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</si>
  <si>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</si>
  <si>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</si>
  <si>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</si>
  <si>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</si>
  <si>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</si>
  <si>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</si>
  <si>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</si>
  <si>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</si>
  <si>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</si>
  <si>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</si>
  <si>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</si>
  <si>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</si>
  <si>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</si>
  <si>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</si>
  <si>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</si>
  <si>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</si>
  <si>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</si>
  <si>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</si>
  <si>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</si>
  <si>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</si>
  <si>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</si>
  <si>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</si>
  <si>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</si>
  <si>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</si>
  <si>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</si>
  <si>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</si>
  <si>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</si>
  <si>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</si>
  <si>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</si>
  <si>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</si>
  <si>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</si>
  <si>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</si>
  <si>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</si>
  <si>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</si>
  <si>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</si>
  <si>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</si>
  <si>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</si>
  <si>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</si>
  <si>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</si>
  <si>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</si>
  <si>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</si>
  <si>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</si>
  <si>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</si>
  <si>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</si>
  <si>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</si>
  <si>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</si>
  <si>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</si>
  <si>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</si>
  <si>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</si>
  <si>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</si>
  <si>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</si>
  <si>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</si>
  <si>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</si>
  <si>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</si>
  <si>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</si>
  <si>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</si>
  <si>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</si>
  <si>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</si>
  <si>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</si>
  <si>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</si>
  <si>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</si>
  <si>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</si>
  <si>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</si>
  <si>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</si>
  <si>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</si>
  <si>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</si>
  <si>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</si>
  <si>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</si>
  <si>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</si>
  <si>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</si>
  <si>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</si>
  <si>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</si>
  <si>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</si>
  <si>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</si>
  <si>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</si>
  <si>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</si>
  <si>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</si>
  <si>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</si>
  <si>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</si>
  <si>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</si>
  <si>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</si>
  <si>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</si>
  <si>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</si>
  <si>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</si>
  <si>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</si>
  <si>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</si>
  <si>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</si>
  <si>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</si>
  <si>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</si>
  <si>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</si>
  <si>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</si>
  <si>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</si>
  <si>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</si>
  <si>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</si>
  <si>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</si>
  <si>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</si>
  <si>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</si>
  <si>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</si>
  <si>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</si>
  <si>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</si>
  <si>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</si>
  <si>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</si>
  <si>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</si>
  <si>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</si>
  <si>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</si>
  <si>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</si>
  <si>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</si>
  <si>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</si>
  <si>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</si>
  <si>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</si>
  <si>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</si>
  <si>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</si>
  <si>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</si>
  <si>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</si>
  <si>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</si>
  <si>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</si>
  <si>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</si>
  <si>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</si>
  <si>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</si>
  <si>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</si>
  <si>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</si>
  <si>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</si>
  <si>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</si>
  <si>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</si>
  <si>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</si>
  <si>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</si>
  <si>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</si>
  <si>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</si>
  <si>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</si>
  <si>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</si>
  <si>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</si>
  <si>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</si>
  <si>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</si>
  <si>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</si>
  <si>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</si>
  <si>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</si>
  <si>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</si>
  <si>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</si>
  <si>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</si>
  <si>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</si>
  <si>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</si>
  <si>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</si>
  <si>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</si>
  <si>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</si>
  <si>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</si>
  <si>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</si>
  <si>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</si>
  <si>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</si>
  <si>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</si>
  <si>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</si>
  <si>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</si>
  <si>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</si>
  <si>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</si>
  <si>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</si>
  <si>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</si>
  <si>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</si>
  <si>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</si>
  <si>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</si>
  <si>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</si>
  <si>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</si>
  <si>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</si>
  <si>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</si>
  <si>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</si>
  <si>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</si>
  <si>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</si>
  <si>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</si>
  <si>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</si>
  <si>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</si>
  <si>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</si>
  <si>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</si>
  <si>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</si>
  <si>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</si>
  <si>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</si>
  <si>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</si>
  <si>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</si>
  <si>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</si>
  <si>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</si>
  <si>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</si>
  <si>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</si>
  <si>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</si>
  <si>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</si>
  <si>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</si>
  <si>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</si>
  <si>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</si>
  <si>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</si>
  <si>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</si>
  <si>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</si>
  <si>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</si>
  <si>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</si>
  <si>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</si>
  <si>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</si>
  <si>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</si>
  <si>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</si>
  <si>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</si>
  <si>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</si>
  <si>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</si>
  <si>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</si>
  <si>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</si>
  <si>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</si>
  <si>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</si>
  <si>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</si>
  <si>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</si>
  <si>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</si>
  <si>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</si>
  <si>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</si>
  <si>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</si>
  <si>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</si>
  <si>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</si>
  <si>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</si>
  <si>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</si>
  <si>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</si>
  <si>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</si>
  <si>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</si>
  <si>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</si>
  <si>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</si>
  <si>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</si>
  <si>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</si>
  <si>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</si>
  <si>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</si>
  <si>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</si>
  <si>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</si>
  <si>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</si>
  <si>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</si>
  <si>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</si>
  <si>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</si>
  <si>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</si>
  <si>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</si>
  <si>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</si>
  <si>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</si>
  <si>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</si>
  <si>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</si>
  <si>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</si>
  <si>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</si>
  <si>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</si>
  <si>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</si>
  <si>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</si>
  <si>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</si>
  <si>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</si>
  <si>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</si>
  <si>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</si>
  <si>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</si>
  <si>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</si>
  <si>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</si>
  <si>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</si>
  <si>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</si>
  <si>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</si>
  <si>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</si>
  <si>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</si>
  <si>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</si>
  <si>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</si>
  <si>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</si>
  <si>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</si>
  <si>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</si>
  <si>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</si>
  <si>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</si>
  <si>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</si>
  <si>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</si>
  <si>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</si>
  <si>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</si>
  <si>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</si>
  <si>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</si>
  <si>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</si>
  <si>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</si>
  <si>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</si>
  <si>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</si>
  <si>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</si>
  <si>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</si>
  <si>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</si>
  <si>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</si>
  <si>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</si>
  <si>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</si>
  <si>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</si>
  <si>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</si>
  <si>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</si>
  <si>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</si>
  <si>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</si>
  <si>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</si>
  <si>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</si>
  <si>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</si>
  <si>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</si>
  <si>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</si>
  <si>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</si>
  <si>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</si>
  <si>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</si>
  <si>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</si>
  <si>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</si>
  <si>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</si>
  <si>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</si>
  <si>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</si>
  <si>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</si>
  <si>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</si>
  <si>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</si>
  <si>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</si>
  <si>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</si>
  <si>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</si>
  <si>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</si>
  <si>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</si>
  <si>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</si>
  <si>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</si>
  <si>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</si>
  <si>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</si>
  <si>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</si>
  <si>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</si>
  <si>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</si>
  <si>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</si>
  <si>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</si>
  <si>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</si>
  <si>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</si>
  <si>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</si>
  <si>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</si>
  <si>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</si>
  <si>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</si>
  <si>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</si>
  <si>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</si>
  <si>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</si>
  <si>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</si>
  <si>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</si>
  <si>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</si>
  <si>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</si>
  <si>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</si>
  <si>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</si>
  <si>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</si>
  <si>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</si>
  <si>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</si>
  <si>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</si>
  <si>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</si>
  <si>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</si>
  <si>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</si>
  <si>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</si>
  <si>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</si>
  <si>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</si>
  <si>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</si>
  <si>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</si>
  <si>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</si>
  <si>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</si>
  <si>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</si>
  <si>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</si>
  <si>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</si>
  <si>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</si>
  <si>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</si>
  <si>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</si>
  <si>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</si>
  <si>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</si>
  <si>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</si>
  <si>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</si>
  <si>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</si>
  <si>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</si>
  <si>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</si>
  <si>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</si>
  <si>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</si>
  <si>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</si>
  <si>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</si>
  <si>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</si>
  <si>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</si>
  <si>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</si>
  <si>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</si>
  <si>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</si>
  <si>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</si>
  <si>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</si>
  <si>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</si>
  <si>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</si>
  <si>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</si>
  <si>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</si>
  <si>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</si>
  <si>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</si>
  <si>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</si>
  <si>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</si>
  <si>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</si>
  <si>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</si>
  <si>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</si>
  <si>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</si>
  <si>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</si>
  <si>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</si>
  <si>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</si>
  <si>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</si>
  <si>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</si>
  <si>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</si>
  <si>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</si>
  <si>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</si>
  <si>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</si>
  <si>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</si>
  <si>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</si>
  <si>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</si>
  <si>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</si>
  <si>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</si>
  <si>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</si>
  <si>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</si>
  <si>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</si>
  <si>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</si>
  <si>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</si>
  <si>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</si>
  <si>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</si>
  <si>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</si>
  <si>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</si>
  <si>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</si>
  <si>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</si>
  <si>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</si>
  <si>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</si>
  <si>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</si>
  <si>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</si>
  <si>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</si>
  <si>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</si>
  <si>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</si>
  <si>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</si>
  <si>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</si>
  <si>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</si>
  <si>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</si>
  <si>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</si>
  <si>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</si>
  <si>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</si>
  <si>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</si>
  <si>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</si>
  <si>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</si>
  <si>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</si>
  <si>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</si>
  <si>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</si>
  <si>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</si>
  <si>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</si>
  <si>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</si>
  <si>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</si>
  <si>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</si>
  <si>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</si>
  <si>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</si>
  <si>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</si>
  <si>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</si>
  <si>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</si>
  <si>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</si>
  <si>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</si>
  <si>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</si>
  <si>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</si>
  <si>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</si>
  <si>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</si>
  <si>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</si>
  <si>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</si>
  <si>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</si>
  <si>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</si>
  <si>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</si>
  <si>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</si>
  <si>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</si>
  <si>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</si>
  <si>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</si>
  <si>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</si>
  <si>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</si>
  <si>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</si>
  <si>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</si>
  <si>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</si>
  <si>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</si>
  <si>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</si>
  <si>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</si>
  <si>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</si>
  <si>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</si>
  <si>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</si>
  <si>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</si>
  <si>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</si>
  <si>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</si>
  <si>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</si>
  <si>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</si>
  <si>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</si>
  <si>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</si>
  <si>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</si>
  <si>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</si>
  <si>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</si>
  <si>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</si>
  <si>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</si>
  <si>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</si>
  <si>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</si>
  <si>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</si>
  <si>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</si>
  <si>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</si>
  <si>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</si>
  <si>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</si>
  <si>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</si>
  <si>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</si>
  <si>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</si>
  <si>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</si>
  <si>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</si>
  <si>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</si>
  <si>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</si>
  <si>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</si>
  <si>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</si>
  <si>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</si>
  <si>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</si>
  <si>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</si>
  <si>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</si>
  <si>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</si>
  <si>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</si>
  <si>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</si>
  <si>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</si>
  <si>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</si>
  <si>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</si>
  <si>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</si>
  <si>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</si>
  <si>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</si>
  <si>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</si>
  <si>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</si>
  <si>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</si>
  <si>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</si>
  <si>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</si>
  <si>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</si>
  <si>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</si>
  <si>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</si>
  <si>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</si>
  <si>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</si>
  <si>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</si>
  <si>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</si>
  <si>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</si>
  <si>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</si>
  <si>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</si>
  <si>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</si>
  <si>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</si>
  <si>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</si>
  <si>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</si>
  <si>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</si>
  <si>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</si>
  <si>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</si>
  <si>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</si>
  <si>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</si>
  <si>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</si>
  <si>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</si>
  <si>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</si>
  <si>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</si>
  <si>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</si>
  <si>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</si>
  <si>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</si>
  <si>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</si>
  <si>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</si>
  <si>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</si>
  <si>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</si>
  <si>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</si>
  <si>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</si>
  <si>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</si>
  <si>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</si>
  <si>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</si>
  <si>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</si>
  <si>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</si>
  <si>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</si>
  <si>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</si>
  <si>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</si>
  <si>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</si>
  <si>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</si>
  <si>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</si>
  <si>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</si>
  <si>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</si>
  <si>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</si>
  <si>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</si>
  <si>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</si>
  <si>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</si>
  <si>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</si>
  <si>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</si>
  <si>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</si>
  <si>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</si>
  <si>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</si>
  <si>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</si>
  <si>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</si>
  <si>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</si>
  <si>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</si>
  <si>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</si>
  <si>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</si>
  <si>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</si>
  <si>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</si>
  <si>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</si>
  <si>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</si>
  <si>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</si>
  <si>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</si>
  <si>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</si>
  <si>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</si>
  <si>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</si>
  <si>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</si>
  <si>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</si>
  <si>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</si>
  <si>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</si>
  <si>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</si>
  <si>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</si>
  <si>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</si>
  <si>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</si>
  <si>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</si>
  <si>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</si>
  <si>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</si>
  <si>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</si>
  <si>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</si>
  <si>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</si>
  <si>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</si>
  <si>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</si>
  <si>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</si>
  <si>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</si>
  <si>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</si>
  <si>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</si>
  <si>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</si>
  <si>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</si>
  <si>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</si>
  <si>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</si>
  <si>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</si>
  <si>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</si>
  <si>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</si>
  <si>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</si>
  <si>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</si>
  <si>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</si>
  <si>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</si>
  <si>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</si>
  <si>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</si>
  <si>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</si>
  <si>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</si>
  <si>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</si>
  <si>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</si>
  <si>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</si>
  <si>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</si>
  <si>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</si>
  <si>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</si>
  <si>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</si>
  <si>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</si>
  <si>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</si>
  <si>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</si>
  <si>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</si>
  <si>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</si>
  <si>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</si>
  <si>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</si>
  <si>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</si>
  <si>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</si>
  <si>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</si>
  <si>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</si>
  <si>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</si>
  <si>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</si>
  <si>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</si>
  <si>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</si>
  <si>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</si>
  <si>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</si>
  <si>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</si>
  <si>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</si>
  <si>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</si>
  <si>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</si>
  <si>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</si>
  <si>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</si>
  <si>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</si>
  <si>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</si>
  <si>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</si>
  <si>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</si>
  <si>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</si>
  <si>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</si>
  <si>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</si>
  <si>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</si>
  <si>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</si>
  <si>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</si>
  <si>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</si>
  <si>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</si>
  <si>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</si>
  <si>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</si>
  <si>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</si>
  <si>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</si>
  <si>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</si>
  <si>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</si>
  <si>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</si>
  <si>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</si>
  <si>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</si>
  <si>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</si>
  <si>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</si>
  <si>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</si>
  <si>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</si>
  <si>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</si>
  <si>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</si>
  <si>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</si>
  <si>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</si>
  <si>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</si>
  <si>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</si>
  <si>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</si>
  <si>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</si>
  <si>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</si>
  <si>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</si>
  <si>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</si>
  <si>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</si>
  <si>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</si>
  <si>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</si>
  <si>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</si>
  <si>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</si>
  <si>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</si>
  <si>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</si>
  <si>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</si>
  <si>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</si>
  <si>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</si>
  <si>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</si>
  <si>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</si>
  <si>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</si>
  <si>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</si>
  <si>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</si>
  <si>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</si>
  <si>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</si>
  <si>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</si>
  <si>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</si>
  <si>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</si>
  <si>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</si>
  <si>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</si>
  <si>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</si>
  <si>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</si>
  <si>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</si>
  <si>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</si>
  <si>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</si>
  <si>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</si>
  <si>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</si>
  <si>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</si>
  <si>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</si>
  <si>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</si>
  <si>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</si>
  <si>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</si>
  <si>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</si>
  <si>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</si>
  <si>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</si>
  <si>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</si>
  <si>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</si>
  <si>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</si>
  <si>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</si>
  <si>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</si>
  <si>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</si>
  <si>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</si>
  <si>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</si>
  <si>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</si>
  <si>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</si>
  <si>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</si>
  <si>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</si>
  <si>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</si>
  <si>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</si>
  <si>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</si>
  <si>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</si>
  <si>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</si>
  <si>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</si>
  <si>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</si>
  <si>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</si>
  <si>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</si>
  <si>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</si>
  <si>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</si>
  <si>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</si>
  <si>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</si>
  <si>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</si>
  <si>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</si>
  <si>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</si>
  <si>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</si>
  <si>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</si>
  <si>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</si>
  <si>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</si>
  <si>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</si>
  <si>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</si>
  <si>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</si>
  <si>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</si>
  <si>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</si>
  <si>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</si>
  <si>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</si>
  <si>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</si>
  <si>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</si>
  <si>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</si>
  <si>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</si>
  <si>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</si>
  <si>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</si>
  <si>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</si>
  <si>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</si>
  <si>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</si>
  <si>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</si>
  <si>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</si>
  <si>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</si>
  <si>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</si>
  <si>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</si>
  <si>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</si>
  <si>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</si>
  <si>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</si>
  <si>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</si>
  <si>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</si>
  <si>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</si>
  <si>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</si>
  <si>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</si>
  <si>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</si>
  <si>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</si>
  <si>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</si>
  <si>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</si>
  <si>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</si>
  <si>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</si>
  <si>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</si>
  <si>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</si>
  <si>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</si>
  <si>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</si>
  <si>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</si>
  <si>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</si>
  <si>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</si>
  <si>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</si>
  <si>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</si>
  <si>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</si>
  <si>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</si>
  <si>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</si>
  <si>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</si>
  <si>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</si>
  <si>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</si>
  <si>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</si>
  <si>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</si>
  <si>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</si>
  <si>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</si>
  <si>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</si>
  <si>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</si>
  <si>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</si>
  <si>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</si>
  <si>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</si>
  <si>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</si>
  <si>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</si>
  <si>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</si>
  <si>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</si>
  <si>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</si>
  <si>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</si>
  <si>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</si>
  <si>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</si>
  <si>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</si>
  <si>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</si>
  <si>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</si>
  <si>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</si>
  <si>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</si>
  <si>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</si>
  <si>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</si>
  <si>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</si>
  <si>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</si>
  <si>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</si>
  <si>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</si>
  <si>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</si>
  <si>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</si>
  <si>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</si>
  <si>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</si>
  <si>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</si>
  <si>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</si>
  <si>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</si>
  <si>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</si>
  <si>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</si>
  <si>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</si>
  <si>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</si>
  <si>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</si>
  <si>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</si>
  <si>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</si>
  <si>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</si>
  <si>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</si>
  <si>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</si>
  <si>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</si>
  <si>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</si>
  <si>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</si>
  <si>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</si>
  <si>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</si>
  <si>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</si>
  <si>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</si>
  <si>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</si>
  <si>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</si>
  <si>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</si>
  <si>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</si>
  <si>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</si>
  <si>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</si>
  <si>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</si>
  <si>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</si>
  <si>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</si>
  <si>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</si>
  <si>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</si>
  <si>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</si>
  <si>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</si>
  <si>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</si>
  <si>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</si>
  <si>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</si>
  <si>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</si>
  <si>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</si>
  <si>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</si>
  <si>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</si>
  <si>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</si>
  <si>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</si>
  <si>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</si>
  <si>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</si>
  <si>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</si>
  <si>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</si>
  <si>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</si>
  <si>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</si>
  <si>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</si>
  <si>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</si>
  <si>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</si>
  <si>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</si>
  <si>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</si>
  <si>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</si>
  <si>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</si>
  <si>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</si>
  <si>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</si>
  <si>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</si>
  <si>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</si>
  <si>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</si>
  <si>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</si>
  <si>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</si>
  <si>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</si>
  <si>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</si>
  <si>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</si>
  <si>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</si>
  <si>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</si>
  <si>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</si>
  <si>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</si>
  <si>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</si>
  <si>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</si>
  <si>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</si>
  <si>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</si>
  <si>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</si>
  <si>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</si>
  <si>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</si>
  <si>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</si>
  <si>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</si>
  <si>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</si>
  <si>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</si>
  <si>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</si>
  <si>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</si>
  <si>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</si>
  <si>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</si>
  <si>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</si>
  <si>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</si>
  <si>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</si>
  <si>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</si>
  <si>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</si>
  <si>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</si>
  <si>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</si>
  <si>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</si>
  <si>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</si>
  <si>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</si>
  <si>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</si>
  <si>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</si>
  <si>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</si>
  <si>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</si>
  <si>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</si>
  <si>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</si>
  <si>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</si>
  <si>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</si>
  <si>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</si>
  <si>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</si>
  <si>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</si>
  <si>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</si>
  <si>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</si>
  <si>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</si>
  <si>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</si>
  <si>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</si>
  <si>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</si>
  <si>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</si>
  <si>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</si>
  <si>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</si>
  <si>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</si>
  <si>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</si>
  <si>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</si>
  <si>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</si>
  <si>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</si>
  <si>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</si>
  <si>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</si>
  <si>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</si>
  <si>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</si>
  <si>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</si>
  <si>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</si>
  <si>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</si>
  <si>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</si>
  <si>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</si>
  <si>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</si>
  <si>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</si>
  <si>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</si>
  <si>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</si>
  <si>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</si>
  <si>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</si>
  <si>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</si>
  <si>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</si>
  <si>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</si>
  <si>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</si>
  <si>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</si>
  <si>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</si>
  <si>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</si>
  <si>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</si>
  <si>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</si>
  <si>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</si>
  <si>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</si>
  <si>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</si>
  <si>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</si>
  <si>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</si>
  <si>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</si>
  <si>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</si>
  <si>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</si>
  <si>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</si>
  <si>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</si>
  <si>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</si>
  <si>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</si>
  <si>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</si>
  <si>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</si>
  <si>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</si>
  <si>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</si>
  <si>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</si>
  <si>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</si>
  <si>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</si>
  <si>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</si>
  <si>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</si>
  <si>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</si>
  <si>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</si>
  <si>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</si>
  <si>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</si>
  <si>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</si>
  <si>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</si>
  <si>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</si>
  <si>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</si>
  <si>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</si>
  <si>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</si>
  <si>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</si>
  <si>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</si>
  <si>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</si>
  <si>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</si>
  <si>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</si>
  <si>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</si>
  <si>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</si>
  <si>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</si>
  <si>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</si>
  <si>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</si>
  <si>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</si>
  <si>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</si>
  <si>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</si>
  <si>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</si>
  <si>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</si>
  <si>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</si>
  <si>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</si>
  <si>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</si>
  <si>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</si>
  <si>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</si>
  <si>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</si>
  <si>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</si>
  <si>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</si>
  <si>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</si>
  <si>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</si>
  <si>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</si>
  <si>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</si>
  <si>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</si>
  <si>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</si>
  <si>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</si>
  <si>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</si>
  <si>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</si>
  <si>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</si>
  <si>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</si>
  <si>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</si>
  <si>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</si>
  <si>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</si>
  <si>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</si>
  <si>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</si>
  <si>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</si>
  <si>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</si>
  <si>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</si>
  <si>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</si>
  <si>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</si>
  <si>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</si>
  <si>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</si>
  <si>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</si>
  <si>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</si>
  <si>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</si>
  <si>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</si>
  <si>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</si>
  <si>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</si>
  <si>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</si>
  <si>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</si>
  <si>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</si>
  <si>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</si>
  <si>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</si>
  <si>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</si>
  <si>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</si>
  <si>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</si>
  <si>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</si>
  <si>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</si>
  <si>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</si>
  <si>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</si>
  <si>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</si>
  <si>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</si>
  <si>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</si>
  <si>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</si>
  <si>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</si>
  <si>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</si>
  <si>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</si>
  <si>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</si>
  <si>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</si>
  <si>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</si>
  <si>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</si>
  <si>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</si>
  <si>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</si>
  <si>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</si>
  <si>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</si>
  <si>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</si>
  <si>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</si>
  <si>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</si>
  <si>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</si>
  <si>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</si>
  <si>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</si>
  <si>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</si>
  <si>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</si>
  <si>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</si>
  <si>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</si>
  <si>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</si>
  <si>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</si>
  <si>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</si>
  <si>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</si>
  <si>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</si>
  <si>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</si>
  <si>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</si>
  <si>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</si>
  <si>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</si>
  <si>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</si>
  <si>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</si>
  <si>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</si>
  <si>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</si>
  <si>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</si>
  <si>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</si>
  <si>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</si>
  <si>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</si>
  <si>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</si>
  <si>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</si>
  <si>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</si>
  <si>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</si>
  <si>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</si>
  <si>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</si>
  <si>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</si>
  <si>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</si>
  <si>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</si>
  <si>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</si>
  <si>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</si>
  <si>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</si>
  <si>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</si>
  <si>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</si>
  <si>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</si>
  <si>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</si>
  <si>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</si>
  <si>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</si>
  <si>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</si>
  <si>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</si>
  <si>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</si>
  <si>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</si>
  <si>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</si>
  <si>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</si>
  <si>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</si>
  <si>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</si>
  <si>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</si>
  <si>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</si>
  <si>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</si>
  <si>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</si>
  <si>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</si>
  <si>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</si>
  <si>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</si>
  <si>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</si>
  <si>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</si>
  <si>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</si>
  <si>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</si>
  <si>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</si>
  <si>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</si>
  <si>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</si>
  <si>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</si>
  <si>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</si>
  <si>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</si>
  <si>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</si>
  <si>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</si>
  <si>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</si>
  <si>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</si>
  <si>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</si>
  <si>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</si>
  <si>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</si>
  <si>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</si>
  <si>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</si>
  <si>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</si>
  <si>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</si>
  <si>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</si>
  <si>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</si>
  <si>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</si>
  <si>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</si>
  <si>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</si>
  <si>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</si>
  <si>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</si>
  <si>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</si>
  <si>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</si>
  <si>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</si>
  <si>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</si>
  <si>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</si>
  <si>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</si>
  <si>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</si>
  <si>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</si>
  <si>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</si>
  <si>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</si>
  <si>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</si>
  <si>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</si>
  <si>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</si>
  <si>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</si>
  <si>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</si>
  <si>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</si>
  <si>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</si>
  <si>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</si>
  <si>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</si>
  <si>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</si>
  <si>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</si>
  <si>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</si>
  <si>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</si>
  <si>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</si>
  <si>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</si>
  <si>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</si>
  <si>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</si>
  <si>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</si>
  <si>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</si>
  <si>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</si>
  <si>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</si>
  <si>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</si>
  <si>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</si>
  <si>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</si>
  <si>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</si>
  <si>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</si>
  <si>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</si>
  <si>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</si>
  <si>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</si>
  <si>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</si>
  <si>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</si>
  <si>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</si>
  <si>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</si>
  <si>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</si>
  <si>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</si>
  <si>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</si>
  <si>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</si>
  <si>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</si>
  <si>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</si>
  <si>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</si>
  <si>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</si>
  <si>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</si>
  <si>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</si>
  <si>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</si>
  <si>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</si>
  <si>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</si>
  <si>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</si>
  <si>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</si>
  <si>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</si>
  <si>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</si>
  <si>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</si>
  <si>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</si>
  <si>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</si>
  <si>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</si>
  <si>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</si>
  <si>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</si>
  <si>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</si>
  <si>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</si>
  <si>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</si>
  <si>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</si>
  <si>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</si>
  <si>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</si>
  <si>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</si>
  <si>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</si>
  <si>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</si>
  <si>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</si>
  <si>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</si>
  <si>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</si>
  <si>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</si>
  <si>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</si>
  <si>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</si>
  <si>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</si>
  <si>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</si>
  <si>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</si>
  <si>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</si>
  <si>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</si>
  <si>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</si>
  <si>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</si>
  <si>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</si>
  <si>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</si>
  <si>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</si>
  <si>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</si>
  <si>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</si>
  <si>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</si>
  <si>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</si>
  <si>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</si>
  <si>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</si>
  <si>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</si>
  <si>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</si>
  <si>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</si>
  <si>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</si>
  <si>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</si>
  <si>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</si>
  <si>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</si>
  <si>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</si>
  <si>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</si>
  <si>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</si>
  <si>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</si>
  <si>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</si>
  <si>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</si>
  <si>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</si>
  <si>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</si>
  <si>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</si>
  <si>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</si>
  <si>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</si>
  <si>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</si>
  <si>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</si>
  <si>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</si>
  <si>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</si>
  <si>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</si>
  <si>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</si>
  <si>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</si>
  <si>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</si>
  <si>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</si>
  <si>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</si>
  <si>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</si>
  <si>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</si>
  <si>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</si>
  <si>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</si>
  <si>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</si>
  <si>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</si>
  <si>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</si>
  <si>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</si>
  <si>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</si>
  <si>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</si>
  <si>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</si>
  <si>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</si>
  <si>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</si>
  <si>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</si>
  <si>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</si>
  <si>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</si>
  <si>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</si>
  <si>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</si>
  <si>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</si>
  <si>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</si>
  <si>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</si>
  <si>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</si>
  <si>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</si>
  <si>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</si>
  <si>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</si>
  <si>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</si>
  <si>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</si>
  <si>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</si>
  <si>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</si>
  <si>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</si>
  <si>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</si>
  <si>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</si>
  <si>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</si>
  <si>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</si>
  <si>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</si>
  <si>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</si>
  <si>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</si>
  <si>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</si>
  <si>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</si>
  <si>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</si>
  <si>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</si>
  <si>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</si>
  <si>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</si>
  <si>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</si>
  <si>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</si>
  <si>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</si>
  <si>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</si>
  <si>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</si>
  <si>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</si>
  <si>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</si>
  <si>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</si>
  <si>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</si>
  <si>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</si>
  <si>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</si>
  <si>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</si>
  <si>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</si>
  <si>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</si>
  <si>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</si>
  <si>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</si>
  <si>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</si>
  <si>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</si>
  <si>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</si>
  <si>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</si>
  <si>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</si>
  <si>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</si>
  <si>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</si>
  <si>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</si>
  <si>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</si>
  <si>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</si>
  <si>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</si>
  <si>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</si>
  <si>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</si>
  <si>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</si>
  <si>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</si>
  <si>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</si>
  <si>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</si>
  <si>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</si>
  <si>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</si>
  <si>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</si>
  <si>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</si>
  <si>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</si>
  <si>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</si>
  <si>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</si>
  <si>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</si>
  <si>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</si>
  <si>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</si>
  <si>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</si>
  <si>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</si>
  <si>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</si>
  <si>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</si>
  <si>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</si>
  <si>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</si>
  <si>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</si>
  <si>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</si>
  <si>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</si>
  <si>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</si>
  <si>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</si>
  <si>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</si>
  <si>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</si>
  <si>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</si>
  <si>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</si>
  <si>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</si>
  <si>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</si>
  <si>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</si>
  <si>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</si>
  <si>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</si>
  <si>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</si>
  <si>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</si>
  <si>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</si>
  <si>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</si>
  <si>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</si>
  <si>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</si>
  <si>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</si>
  <si>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</si>
  <si>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</si>
  <si>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</si>
  <si>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</si>
  <si>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</si>
  <si>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</si>
  <si>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</si>
  <si>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</si>
  <si>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</si>
  <si>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</si>
  <si>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</si>
  <si>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</si>
  <si>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</si>
  <si>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</si>
  <si>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</si>
  <si>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</si>
  <si>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</si>
  <si>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</si>
  <si>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</si>
  <si>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</si>
  <si>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</si>
  <si>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</si>
  <si>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</si>
  <si>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</si>
  <si>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</si>
  <si>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</si>
  <si>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</si>
  <si>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</si>
  <si>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</si>
  <si>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</si>
  <si>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</si>
  <si>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</si>
  <si>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</si>
  <si>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</si>
  <si>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</si>
  <si>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</si>
  <si>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</si>
  <si>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</si>
  <si>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</si>
  <si>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</si>
  <si>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</si>
  <si>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</si>
  <si>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</si>
  <si>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</si>
  <si>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</si>
  <si>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</si>
  <si>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</si>
  <si>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</si>
  <si>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</si>
  <si>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</si>
  <si>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</si>
  <si>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</si>
  <si>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</si>
  <si>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</si>
  <si>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</si>
  <si>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</si>
  <si>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</si>
  <si>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</si>
  <si>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</si>
  <si>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</si>
  <si>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</si>
  <si>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</si>
  <si>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</si>
  <si>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</si>
  <si>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</si>
  <si>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</si>
  <si>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</si>
  <si>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</si>
  <si>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</si>
  <si>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</si>
  <si>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</si>
  <si>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</si>
  <si>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</si>
  <si>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</si>
  <si>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</si>
  <si>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</si>
  <si>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</si>
  <si>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</si>
  <si>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</si>
  <si>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</si>
  <si>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</si>
  <si>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</si>
  <si>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</si>
  <si>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</si>
  <si>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</si>
  <si>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</si>
  <si>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</si>
  <si>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</si>
  <si>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</si>
  <si>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</si>
  <si>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</si>
  <si>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</si>
  <si>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</si>
  <si>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</si>
  <si>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</si>
  <si>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</si>
  <si>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</si>
  <si>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</si>
  <si>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</si>
  <si>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</si>
  <si>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</si>
  <si>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</si>
  <si>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</si>
  <si>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</si>
  <si>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</si>
  <si>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</si>
  <si>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</si>
  <si>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</si>
  <si>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</si>
  <si>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</si>
  <si>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</si>
  <si>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</si>
  <si>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</si>
  <si>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</si>
  <si>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</si>
  <si>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</si>
  <si>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</si>
  <si>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</si>
  <si>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</si>
  <si>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</si>
  <si>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</si>
  <si>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</si>
  <si>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</si>
  <si>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</si>
  <si>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</si>
  <si>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</si>
  <si>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</si>
  <si>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</si>
  <si>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</si>
  <si>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</si>
  <si>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</si>
  <si>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</si>
  <si>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</si>
  <si>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</si>
  <si>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</si>
  <si>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</si>
  <si>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</si>
  <si>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</si>
  <si>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</si>
  <si>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</si>
  <si>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</si>
  <si>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</si>
  <si>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</si>
  <si>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</si>
  <si>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</si>
  <si>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</si>
  <si>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</si>
  <si>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</si>
  <si>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</si>
  <si>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</si>
  <si>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</si>
  <si>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</si>
  <si>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</si>
  <si>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</si>
  <si>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</si>
  <si>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</si>
  <si>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</si>
  <si>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</si>
  <si>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</si>
  <si>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</si>
  <si>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</si>
  <si>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</si>
  <si>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</si>
  <si>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</si>
  <si>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</si>
  <si>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</si>
  <si>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</si>
  <si>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</si>
  <si>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</si>
  <si>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</si>
  <si>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</si>
  <si>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</si>
  <si>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</si>
  <si>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</si>
  <si>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</si>
  <si>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</si>
  <si>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</si>
  <si>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</si>
  <si>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</si>
  <si>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</si>
  <si>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</si>
  <si>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</si>
  <si>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</si>
  <si>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</si>
  <si>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</si>
  <si>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</si>
  <si>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</si>
  <si>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</si>
  <si>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</si>
  <si>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</si>
  <si>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</si>
  <si>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</si>
  <si>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</si>
  <si>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</si>
  <si>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</si>
  <si>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</si>
  <si>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</si>
  <si>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</si>
  <si>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</si>
  <si>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</si>
  <si>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</si>
  <si>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</si>
  <si>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</si>
  <si>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</si>
  <si>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</si>
  <si>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</si>
  <si>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</si>
  <si>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</si>
  <si>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</si>
  <si>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</si>
  <si>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</si>
  <si>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</si>
  <si>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</si>
  <si>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</si>
  <si>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</si>
  <si>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</si>
  <si>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</si>
  <si>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</si>
  <si>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</si>
  <si>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</si>
  <si>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</si>
  <si>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</si>
  <si>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</si>
  <si>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</si>
  <si>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</si>
  <si>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</si>
  <si>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</si>
  <si>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</si>
  <si>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</si>
  <si>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</si>
  <si>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</si>
  <si>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</si>
  <si>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</si>
  <si>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</si>
  <si>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</si>
  <si>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</si>
  <si>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</si>
  <si>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</si>
  <si>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</si>
  <si>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</si>
  <si>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</si>
  <si>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</si>
  <si>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</si>
  <si>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</si>
  <si>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</si>
  <si>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</si>
  <si>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</si>
  <si>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</si>
  <si>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</si>
  <si>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</si>
  <si>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</si>
  <si>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</si>
  <si>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</si>
  <si>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</si>
  <si>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</si>
  <si>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</si>
  <si>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</si>
  <si>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</si>
  <si>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</si>
  <si>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</si>
  <si>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</si>
  <si>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</si>
  <si>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</si>
  <si>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</si>
  <si>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</si>
  <si>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</si>
  <si>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</si>
  <si>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</si>
  <si>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</si>
  <si>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</si>
  <si>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</si>
  <si>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</si>
  <si>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</si>
  <si>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</si>
  <si>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</si>
  <si>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</si>
  <si>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</si>
  <si>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</si>
  <si>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</si>
  <si>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</si>
  <si>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</si>
  <si>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</si>
  <si>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</si>
  <si>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</si>
  <si>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</si>
  <si>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</si>
  <si>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</si>
  <si>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</si>
  <si>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</si>
  <si>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</si>
  <si>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</si>
  <si>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</si>
  <si>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</si>
  <si>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</si>
  <si>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</si>
  <si>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</si>
  <si>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</si>
  <si>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</si>
  <si>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</si>
  <si>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</si>
  <si>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</si>
  <si>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</si>
  <si>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</si>
  <si>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</si>
  <si>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</si>
  <si>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Бачки Петровац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</si>
</sst>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149</c:v>
                </c:pt>
                <c:pt idx="1">
                  <c:v>159</c:v>
                </c:pt>
                <c:pt idx="2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128</c:v>
                </c:pt>
                <c:pt idx="1">
                  <c:v>159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405760"/>
        <c:axId val="116407296"/>
      </c:barChart>
      <c:catAx>
        <c:axId val="11640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07296"/>
        <c:crosses val="autoZero"/>
        <c:auto val="1"/>
        <c:lblAlgn val="ctr"/>
        <c:lblOffset val="100"/>
        <c:noMultiLvlLbl val="0"/>
      </c:catAx>
      <c:valAx>
        <c:axId val="11640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057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544</c:v>
                </c:pt>
                <c:pt idx="1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65088"/>
        <c:axId val="117466624"/>
      </c:barChart>
      <c:catAx>
        <c:axId val="117465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466624"/>
        <c:crosses val="autoZero"/>
        <c:auto val="1"/>
        <c:lblAlgn val="ctr"/>
        <c:lblOffset val="100"/>
        <c:noMultiLvlLbl val="0"/>
      </c:catAx>
      <c:valAx>
        <c:axId val="117466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6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162</c:v>
                </c:pt>
                <c:pt idx="1">
                  <c:v>149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79296"/>
        <c:axId val="117480832"/>
      </c:barChart>
      <c:catAx>
        <c:axId val="1174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80832"/>
        <c:crosses val="autoZero"/>
        <c:auto val="1"/>
        <c:lblAlgn val="ctr"/>
        <c:lblOffset val="100"/>
        <c:noMultiLvlLbl val="0"/>
      </c:catAx>
      <c:valAx>
        <c:axId val="11748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79296"/>
        <c:crosses val="autoZero"/>
        <c:crossBetween val="between"/>
        <c:majorUnit val="3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8</c:v>
                </c:pt>
                <c:pt idx="1">
                  <c:v>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04256"/>
        <c:axId val="117575680"/>
      </c:barChart>
      <c:catAx>
        <c:axId val="11750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75680"/>
        <c:crosses val="autoZero"/>
        <c:auto val="1"/>
        <c:lblAlgn val="ctr"/>
        <c:lblOffset val="100"/>
        <c:noMultiLvlLbl val="0"/>
      </c:catAx>
      <c:valAx>
        <c:axId val="1175756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750425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16</c:v>
                </c:pt>
                <c:pt idx="1">
                  <c:v>12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04736"/>
        <c:axId val="117606272"/>
      </c:barChart>
      <c:catAx>
        <c:axId val="11760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06272"/>
        <c:crosses val="autoZero"/>
        <c:auto val="1"/>
        <c:lblAlgn val="ctr"/>
        <c:lblOffset val="100"/>
        <c:noMultiLvlLbl val="0"/>
      </c:catAx>
      <c:valAx>
        <c:axId val="11760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0473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33024"/>
        <c:axId val="117634560"/>
      </c:barChart>
      <c:catAx>
        <c:axId val="117633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34560"/>
        <c:crosses val="autoZero"/>
        <c:auto val="1"/>
        <c:lblAlgn val="ctr"/>
        <c:lblOffset val="100"/>
        <c:noMultiLvlLbl val="0"/>
      </c:catAx>
      <c:valAx>
        <c:axId val="117634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33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39.472999999999999</c:v>
                </c:pt>
                <c:pt idx="1">
                  <c:v>39.472999999999999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176576"/>
        <c:axId val="119182464"/>
      </c:barChart>
      <c:catAx>
        <c:axId val="119176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82464"/>
        <c:crosses val="autoZero"/>
        <c:auto val="1"/>
        <c:lblAlgn val="ctr"/>
        <c:lblOffset val="100"/>
        <c:noMultiLvlLbl val="0"/>
      </c:catAx>
      <c:valAx>
        <c:axId val="119182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7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6218</c:v>
                </c:pt>
                <c:pt idx="1">
                  <c:v>4538</c:v>
                </c:pt>
                <c:pt idx="2">
                  <c:v>5760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195136"/>
        <c:axId val="119196672"/>
      </c:barChart>
      <c:catAx>
        <c:axId val="11919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96672"/>
        <c:crosses val="autoZero"/>
        <c:auto val="1"/>
        <c:lblAlgn val="ctr"/>
        <c:lblOffset val="100"/>
        <c:noMultiLvlLbl val="0"/>
      </c:catAx>
      <c:valAx>
        <c:axId val="119196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95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87168"/>
        <c:axId val="119293056"/>
      </c:barChart>
      <c:catAx>
        <c:axId val="11928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93056"/>
        <c:crosses val="autoZero"/>
        <c:auto val="1"/>
        <c:lblAlgn val="ctr"/>
        <c:lblOffset val="100"/>
        <c:noMultiLvlLbl val="0"/>
      </c:catAx>
      <c:valAx>
        <c:axId val="11929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87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11.2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318016"/>
        <c:axId val="119319552"/>
      </c:barChart>
      <c:catAx>
        <c:axId val="11931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19552"/>
        <c:crosses val="autoZero"/>
        <c:auto val="1"/>
        <c:lblAlgn val="ctr"/>
        <c:lblOffset val="100"/>
        <c:noMultiLvlLbl val="0"/>
      </c:catAx>
      <c:valAx>
        <c:axId val="11931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318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17.506493506493506</c:v>
                </c:pt>
                <c:pt idx="1">
                  <c:v>59.489177489177493</c:v>
                </c:pt>
                <c:pt idx="2">
                  <c:v>23.004329004329005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39</c:v>
                </c:pt>
                <c:pt idx="1">
                  <c:v>47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18</c:v>
                </c:pt>
                <c:pt idx="1">
                  <c:v>19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424064"/>
        <c:axId val="116434048"/>
      </c:barChart>
      <c:catAx>
        <c:axId val="11642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34048"/>
        <c:crosses val="autoZero"/>
        <c:auto val="1"/>
        <c:lblAlgn val="ctr"/>
        <c:lblOffset val="100"/>
        <c:noMultiLvlLbl val="0"/>
      </c:catAx>
      <c:valAx>
        <c:axId val="11643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240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378688"/>
        <c:axId val="119380224"/>
      </c:barChart>
      <c:catAx>
        <c:axId val="11937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80224"/>
        <c:crosses val="autoZero"/>
        <c:auto val="1"/>
        <c:lblAlgn val="ctr"/>
        <c:lblOffset val="100"/>
        <c:noMultiLvlLbl val="0"/>
      </c:catAx>
      <c:valAx>
        <c:axId val="119380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378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882880"/>
        <c:axId val="119884416"/>
      </c:barChart>
      <c:catAx>
        <c:axId val="11988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84416"/>
        <c:crosses val="autoZero"/>
        <c:auto val="1"/>
        <c:lblAlgn val="ctr"/>
        <c:lblOffset val="100"/>
        <c:noMultiLvlLbl val="0"/>
      </c:catAx>
      <c:valAx>
        <c:axId val="1198844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88288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92.4</c:v>
                </c:pt>
                <c:pt idx="1">
                  <c:v>64.900000000000006</c:v>
                </c:pt>
                <c:pt idx="2">
                  <c:v>109.3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92.3</c:v>
                </c:pt>
                <c:pt idx="1">
                  <c:v>98</c:v>
                </c:pt>
                <c:pt idx="2">
                  <c:v>96.3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916032"/>
        <c:axId val="119917568"/>
      </c:barChart>
      <c:catAx>
        <c:axId val="119916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17568"/>
        <c:crosses val="autoZero"/>
        <c:auto val="1"/>
        <c:lblAlgn val="ctr"/>
        <c:lblOffset val="100"/>
        <c:noMultiLvlLbl val="0"/>
      </c:catAx>
      <c:valAx>
        <c:axId val="11991756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1603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147</c:v>
                </c:pt>
                <c:pt idx="1">
                  <c:v>123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000512"/>
        <c:axId val="120002048"/>
      </c:barChart>
      <c:catAx>
        <c:axId val="12000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02048"/>
        <c:crosses val="autoZero"/>
        <c:auto val="1"/>
        <c:lblAlgn val="ctr"/>
        <c:lblOffset val="100"/>
        <c:noMultiLvlLbl val="0"/>
      </c:catAx>
      <c:valAx>
        <c:axId val="12000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00512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9</c:v>
                </c:pt>
                <c:pt idx="1">
                  <c:v>15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14</c:v>
                </c:pt>
                <c:pt idx="1">
                  <c:v>12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041472"/>
        <c:axId val="120043008"/>
      </c:barChart>
      <c:catAx>
        <c:axId val="12004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43008"/>
        <c:crosses val="autoZero"/>
        <c:auto val="1"/>
        <c:lblAlgn val="ctr"/>
        <c:lblOffset val="100"/>
        <c:noMultiLvlLbl val="0"/>
      </c:catAx>
      <c:valAx>
        <c:axId val="12004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414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20</c:v>
                </c:pt>
                <c:pt idx="1">
                  <c:v>23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28</c:v>
                </c:pt>
                <c:pt idx="1">
                  <c:v>31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086912"/>
        <c:axId val="120088448"/>
      </c:barChart>
      <c:catAx>
        <c:axId val="12008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88448"/>
        <c:crosses val="autoZero"/>
        <c:auto val="1"/>
        <c:lblAlgn val="ctr"/>
        <c:lblOffset val="100"/>
        <c:noMultiLvlLbl val="0"/>
      </c:catAx>
      <c:valAx>
        <c:axId val="12008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86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2.1125541125541125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2.1818181818181821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2.5454545454545454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2.329004329004329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1.7922077922077921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2.4675324675324677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2.4329004329004329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3.2294372294372291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3.3246753246753249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3.4632034632034632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3.2640692640692643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3.6190476190476191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4.0346320346320343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4.6060606060606055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3.8701298701298703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2.2164502164502164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1.5411255411255411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1.1861471861471862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252672"/>
        <c:axId val="120324096"/>
      </c:barChart>
      <c:catAx>
        <c:axId val="12025267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0324096"/>
        <c:crosses val="autoZero"/>
        <c:auto val="1"/>
        <c:lblAlgn val="ctr"/>
        <c:lblOffset val="100"/>
        <c:noMultiLvlLbl val="0"/>
      </c:catAx>
      <c:valAx>
        <c:axId val="1203240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02526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2.4502164502164501</c:v>
                </c:pt>
                <c:pt idx="1">
                  <c:v>2.4761904761904763</c:v>
                </c:pt>
                <c:pt idx="2">
                  <c:v>2.5800865800865802</c:v>
                </c:pt>
                <c:pt idx="3">
                  <c:v>2.7359307359307361</c:v>
                </c:pt>
                <c:pt idx="4">
                  <c:v>2.2943722943722942</c:v>
                </c:pt>
                <c:pt idx="5">
                  <c:v>2.5454545454545454</c:v>
                </c:pt>
                <c:pt idx="6">
                  <c:v>3.0649350649350646</c:v>
                </c:pt>
                <c:pt idx="7">
                  <c:v>3.662337662337662</c:v>
                </c:pt>
                <c:pt idx="8">
                  <c:v>3.7142857142857144</c:v>
                </c:pt>
                <c:pt idx="9">
                  <c:v>3.4199134199134202</c:v>
                </c:pt>
                <c:pt idx="10">
                  <c:v>3.6796536796536801</c:v>
                </c:pt>
                <c:pt idx="11">
                  <c:v>3.6450216450216448</c:v>
                </c:pt>
                <c:pt idx="12">
                  <c:v>3.9307359307359304</c:v>
                </c:pt>
                <c:pt idx="13">
                  <c:v>3.7142857142857144</c:v>
                </c:pt>
                <c:pt idx="14">
                  <c:v>3.1341991341991347</c:v>
                </c:pt>
                <c:pt idx="15">
                  <c:v>1.3419913419913421</c:v>
                </c:pt>
                <c:pt idx="16">
                  <c:v>0.93506493506493504</c:v>
                </c:pt>
                <c:pt idx="17">
                  <c:v>0.45887445887445893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336384"/>
        <c:axId val="120337920"/>
      </c:barChart>
      <c:catAx>
        <c:axId val="1203363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0337920"/>
        <c:crosses val="autoZero"/>
        <c:auto val="1"/>
        <c:lblAlgn val="ctr"/>
        <c:lblOffset val="100"/>
        <c:noMultiLvlLbl val="0"/>
      </c:catAx>
      <c:valAx>
        <c:axId val="1203379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3363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0.20012007204322593</c:v>
                </c:pt>
                <c:pt idx="1">
                  <c:v>4.103405826836274E-2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0.86051630978587146</c:v>
                </c:pt>
                <c:pt idx="1">
                  <c:v>0.41034058268362739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4.9629777866720026</c:v>
                </c:pt>
                <c:pt idx="1">
                  <c:v>2.9954862535904803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31.338803281969181</c:v>
                </c:pt>
                <c:pt idx="1">
                  <c:v>27.533853098071397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44.766860116069637</c:v>
                </c:pt>
                <c:pt idx="1">
                  <c:v>57.098892080426758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5.1030618371022616</c:v>
                </c:pt>
                <c:pt idx="1">
                  <c:v>2.9134181370537546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12.767660596357816</c:v>
                </c:pt>
                <c:pt idx="1">
                  <c:v>9.0069757899056224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407168"/>
        <c:axId val="120408704"/>
      </c:barChart>
      <c:catAx>
        <c:axId val="120407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408704"/>
        <c:crosses val="autoZero"/>
        <c:auto val="1"/>
        <c:lblAlgn val="ctr"/>
        <c:lblOffset val="100"/>
        <c:noMultiLvlLbl val="0"/>
      </c:catAx>
      <c:valAx>
        <c:axId val="120408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4071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24.214528717230337</c:v>
                </c:pt>
                <c:pt idx="1">
                  <c:v>19.593762823143209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35.56133680208125</c:v>
                </c:pt>
                <c:pt idx="1">
                  <c:v>44.111612638489945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40.084050430258159</c:v>
                </c:pt>
                <c:pt idx="1">
                  <c:v>36.192039392695932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0.14008405043025815</c:v>
                </c:pt>
                <c:pt idx="1">
                  <c:v>0.10258514567090685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473088"/>
        <c:axId val="120474624"/>
      </c:barChart>
      <c:catAx>
        <c:axId val="12047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474624"/>
        <c:crosses val="autoZero"/>
        <c:auto val="1"/>
        <c:lblAlgn val="ctr"/>
        <c:lblOffset val="100"/>
        <c:noMultiLvlLbl val="0"/>
      </c:catAx>
      <c:valAx>
        <c:axId val="120474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4730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187</c:v>
                </c:pt>
                <c:pt idx="1">
                  <c:v>158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172</c:v>
                </c:pt>
                <c:pt idx="1">
                  <c:v>174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454144"/>
        <c:axId val="116455680"/>
      </c:barChart>
      <c:catAx>
        <c:axId val="11645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455680"/>
        <c:crosses val="autoZero"/>
        <c:auto val="1"/>
        <c:lblAlgn val="ctr"/>
        <c:lblOffset val="100"/>
        <c:noMultiLvlLbl val="0"/>
      </c:catAx>
      <c:valAx>
        <c:axId val="11645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454144"/>
        <c:crosses val="autoZero"/>
        <c:crossBetween val="between"/>
        <c:majorUnit val="4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7</c:v>
                </c:pt>
                <c:pt idx="4">
                  <c:v>0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0502144"/>
        <c:axId val="120503680"/>
      </c:barChart>
      <c:catAx>
        <c:axId val="120502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03680"/>
        <c:crosses val="autoZero"/>
        <c:auto val="1"/>
        <c:lblAlgn val="ctr"/>
        <c:lblOffset val="100"/>
        <c:noMultiLvlLbl val="0"/>
      </c:catAx>
      <c:valAx>
        <c:axId val="1205036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02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0.51</c:v>
                </c:pt>
                <c:pt idx="1">
                  <c:v>0.33</c:v>
                </c:pt>
                <c:pt idx="3">
                  <c:v>0.21</c:v>
                </c:pt>
                <c:pt idx="4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0606080"/>
        <c:axId val="120607872"/>
      </c:barChart>
      <c:catAx>
        <c:axId val="120606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607872"/>
        <c:crosses val="autoZero"/>
        <c:auto val="1"/>
        <c:lblAlgn val="ctr"/>
        <c:lblOffset val="100"/>
        <c:noMultiLvlLbl val="0"/>
      </c:catAx>
      <c:valAx>
        <c:axId val="1206078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6060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61.711322385479697</c:v>
                </c:pt>
                <c:pt idx="2">
                  <c:v>17.903126916002453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38.28867761452031</c:v>
                </c:pt>
                <c:pt idx="2">
                  <c:v>82.096873083997551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651136"/>
        <c:axId val="120661120"/>
      </c:barChart>
      <c:catAx>
        <c:axId val="120651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661120"/>
        <c:crosses val="autoZero"/>
        <c:auto val="1"/>
        <c:lblAlgn val="ctr"/>
        <c:lblOffset val="100"/>
        <c:noMultiLvlLbl val="0"/>
      </c:catAx>
      <c:valAx>
        <c:axId val="1206611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6511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47</c:v>
                </c:pt>
                <c:pt idx="1">
                  <c:v>41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67</c:v>
                </c:pt>
                <c:pt idx="1">
                  <c:v>51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700928"/>
        <c:axId val="120702464"/>
      </c:barChart>
      <c:catAx>
        <c:axId val="12070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702464"/>
        <c:crosses val="autoZero"/>
        <c:auto val="1"/>
        <c:lblAlgn val="ctr"/>
        <c:lblOffset val="100"/>
        <c:noMultiLvlLbl val="0"/>
      </c:catAx>
      <c:valAx>
        <c:axId val="120702464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7009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85</c:v>
                </c:pt>
                <c:pt idx="1">
                  <c:v>128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107</c:v>
                </c:pt>
                <c:pt idx="1">
                  <c:v>126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766848"/>
        <c:axId val="120768384"/>
      </c:barChart>
      <c:catAx>
        <c:axId val="12076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768384"/>
        <c:crosses val="autoZero"/>
        <c:auto val="1"/>
        <c:lblAlgn val="ctr"/>
        <c:lblOffset val="100"/>
        <c:noMultiLvlLbl val="0"/>
      </c:catAx>
      <c:valAx>
        <c:axId val="12076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7668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25.10339123242349</c:v>
                </c:pt>
                <c:pt idx="1">
                  <c:v>30.179145613229213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31.182795698924732</c:v>
                </c:pt>
                <c:pt idx="1">
                  <c:v>30.225080385852088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18.320926385442515</c:v>
                </c:pt>
                <c:pt idx="1">
                  <c:v>19.200734956361966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14.888337468982629</c:v>
                </c:pt>
                <c:pt idx="1">
                  <c:v>13.367018833256775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6.8238213399503724</c:v>
                </c:pt>
                <c:pt idx="1">
                  <c:v>5.0068902158934314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3.6807278742762612</c:v>
                </c:pt>
                <c:pt idx="1">
                  <c:v>2.0211299954065227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0837248"/>
        <c:axId val="120838784"/>
      </c:barChart>
      <c:catAx>
        <c:axId val="120837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838784"/>
        <c:crosses val="autoZero"/>
        <c:auto val="1"/>
        <c:lblAlgn val="ctr"/>
        <c:lblOffset val="100"/>
        <c:noMultiLvlLbl val="0"/>
      </c:catAx>
      <c:valAx>
        <c:axId val="120838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8372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54.2</c:v>
                </c:pt>
                <c:pt idx="1">
                  <c:v>37.869999999999997</c:v>
                </c:pt>
                <c:pt idx="2">
                  <c:v>6.71</c:v>
                </c:pt>
                <c:pt idx="3">
                  <c:v>1.01</c:v>
                </c:pt>
                <c:pt idx="4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55.91</c:v>
                </c:pt>
                <c:pt idx="1">
                  <c:v>34.020000000000003</c:v>
                </c:pt>
                <c:pt idx="2">
                  <c:v>8.1999999999999993</c:v>
                </c:pt>
                <c:pt idx="3">
                  <c:v>1.52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0937856"/>
        <c:axId val="120956032"/>
      </c:barChart>
      <c:catAx>
        <c:axId val="12093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56032"/>
        <c:crosses val="autoZero"/>
        <c:auto val="1"/>
        <c:lblAlgn val="ctr"/>
        <c:lblOffset val="100"/>
        <c:noMultiLvlLbl val="0"/>
      </c:catAx>
      <c:valAx>
        <c:axId val="120956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378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53672</c:v>
                </c:pt>
                <c:pt idx="1">
                  <c:v>60719</c:v>
                </c:pt>
                <c:pt idx="2">
                  <c:v>70396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989568"/>
        <c:axId val="120991104"/>
      </c:barChart>
      <c:catAx>
        <c:axId val="12098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91104"/>
        <c:crosses val="autoZero"/>
        <c:auto val="1"/>
        <c:lblAlgn val="ctr"/>
        <c:lblOffset val="100"/>
        <c:noMultiLvlLbl val="0"/>
      </c:catAx>
      <c:valAx>
        <c:axId val="120991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89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1844</c:v>
                </c:pt>
                <c:pt idx="1">
                  <c:v>1897</c:v>
                </c:pt>
                <c:pt idx="2">
                  <c:v>1926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2362</c:v>
                </c:pt>
                <c:pt idx="1">
                  <c:v>2373</c:v>
                </c:pt>
                <c:pt idx="2">
                  <c:v>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026432"/>
        <c:axId val="121027968"/>
      </c:barChart>
      <c:catAx>
        <c:axId val="12102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027968"/>
        <c:crosses val="autoZero"/>
        <c:auto val="1"/>
        <c:lblAlgn val="ctr"/>
        <c:lblOffset val="100"/>
        <c:noMultiLvlLbl val="0"/>
      </c:catAx>
      <c:valAx>
        <c:axId val="12102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0264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11.6</c:v>
                </c:pt>
                <c:pt idx="1">
                  <c:v>35.299999999999997</c:v>
                </c:pt>
                <c:pt idx="2">
                  <c:v>1.8</c:v>
                </c:pt>
                <c:pt idx="3">
                  <c:v>51.300000000000004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13.7</c:v>
                </c:pt>
                <c:pt idx="1">
                  <c:v>53.5</c:v>
                </c:pt>
                <c:pt idx="2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1333248"/>
        <c:axId val="121334784"/>
      </c:barChart>
      <c:catAx>
        <c:axId val="121333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34784"/>
        <c:crosses val="autoZero"/>
        <c:auto val="1"/>
        <c:lblAlgn val="ctr"/>
        <c:lblOffset val="100"/>
        <c:noMultiLvlLbl val="0"/>
      </c:catAx>
      <c:valAx>
        <c:axId val="12133478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3324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10.6</c:v>
                </c:pt>
                <c:pt idx="1">
                  <c:v>7.9</c:v>
                </c:pt>
                <c:pt idx="2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368576"/>
        <c:axId val="121370112"/>
      </c:barChart>
      <c:catAx>
        <c:axId val="12136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70112"/>
        <c:crosses val="autoZero"/>
        <c:auto val="1"/>
        <c:lblAlgn val="ctr"/>
        <c:lblOffset val="100"/>
        <c:noMultiLvlLbl val="0"/>
      </c:catAx>
      <c:valAx>
        <c:axId val="12137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6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7.9</c:v>
                </c:pt>
                <c:pt idx="1">
                  <c:v>8</c:v>
                </c:pt>
                <c:pt idx="2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689984"/>
        <c:axId val="121691520"/>
      </c:barChart>
      <c:catAx>
        <c:axId val="1216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691520"/>
        <c:crosses val="autoZero"/>
        <c:auto val="1"/>
        <c:lblAlgn val="ctr"/>
        <c:lblOffset val="100"/>
        <c:noMultiLvlLbl val="0"/>
      </c:catAx>
      <c:valAx>
        <c:axId val="12169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689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1730944"/>
        <c:axId val="121732480"/>
      </c:barChart>
      <c:catAx>
        <c:axId val="12173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732480"/>
        <c:crosses val="autoZero"/>
        <c:auto val="1"/>
        <c:lblAlgn val="ctr"/>
        <c:lblOffset val="100"/>
        <c:noMultiLvlLbl val="0"/>
      </c:catAx>
      <c:valAx>
        <c:axId val="12173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7309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223</c:v>
                </c:pt>
                <c:pt idx="1">
                  <c:v>204</c:v>
                </c:pt>
                <c:pt idx="2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86</c:v>
                </c:pt>
                <c:pt idx="1">
                  <c:v>250</c:v>
                </c:pt>
                <c:pt idx="2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792768"/>
        <c:axId val="121819136"/>
      </c:barChart>
      <c:catAx>
        <c:axId val="121792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19136"/>
        <c:crosses val="autoZero"/>
        <c:auto val="1"/>
        <c:lblAlgn val="ctr"/>
        <c:lblOffset val="100"/>
        <c:noMultiLvlLbl val="0"/>
      </c:catAx>
      <c:valAx>
        <c:axId val="1218191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1792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476</c:v>
                </c:pt>
                <c:pt idx="1">
                  <c:v>511</c:v>
                </c:pt>
                <c:pt idx="2">
                  <c:v>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188</c:v>
                </c:pt>
                <c:pt idx="1">
                  <c:v>1039</c:v>
                </c:pt>
                <c:pt idx="2">
                  <c:v>2274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006144"/>
        <c:axId val="122020224"/>
      </c:barChart>
      <c:catAx>
        <c:axId val="122006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20224"/>
        <c:crosses val="autoZero"/>
        <c:auto val="1"/>
        <c:lblAlgn val="ctr"/>
        <c:lblOffset val="100"/>
        <c:noMultiLvlLbl val="0"/>
      </c:catAx>
      <c:valAx>
        <c:axId val="122020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006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2.1</c:v>
                </c:pt>
                <c:pt idx="1">
                  <c:v>2.5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4.2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2072064"/>
        <c:axId val="122090240"/>
      </c:barChart>
      <c:catAx>
        <c:axId val="122072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90240"/>
        <c:crosses val="autoZero"/>
        <c:auto val="1"/>
        <c:lblAlgn val="ctr"/>
        <c:lblOffset val="100"/>
        <c:noMultiLvlLbl val="0"/>
      </c:catAx>
      <c:valAx>
        <c:axId val="1220902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072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29</c:v>
                </c:pt>
                <c:pt idx="1">
                  <c:v>30.2</c:v>
                </c:pt>
                <c:pt idx="2">
                  <c:v>33.200000000000003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37.799999999999997</c:v>
                </c:pt>
                <c:pt idx="1">
                  <c:v>38.200000000000003</c:v>
                </c:pt>
                <c:pt idx="2">
                  <c:v>41.4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2252672"/>
        <c:axId val="122258560"/>
      </c:barChart>
      <c:catAx>
        <c:axId val="12225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258560"/>
        <c:crosses val="autoZero"/>
        <c:auto val="1"/>
        <c:lblAlgn val="ctr"/>
        <c:lblOffset val="100"/>
        <c:noMultiLvlLbl val="0"/>
      </c:catAx>
      <c:valAx>
        <c:axId val="122258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2526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179.59</c:v>
                </c:pt>
                <c:pt idx="1">
                  <c:v>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379648"/>
        <c:axId val="122401920"/>
      </c:barChart>
      <c:catAx>
        <c:axId val="122379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01920"/>
        <c:crosses val="autoZero"/>
        <c:auto val="1"/>
        <c:lblAlgn val="ctr"/>
        <c:lblOffset val="100"/>
        <c:noMultiLvlLbl val="0"/>
      </c:catAx>
      <c:valAx>
        <c:axId val="12240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79648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25</c:v>
                </c:pt>
                <c:pt idx="1">
                  <c:v>30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26</c:v>
                </c:pt>
                <c:pt idx="1">
                  <c:v>28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446208"/>
        <c:axId val="122447744"/>
      </c:barChart>
      <c:catAx>
        <c:axId val="12244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447744"/>
        <c:crosses val="autoZero"/>
        <c:auto val="1"/>
        <c:lblAlgn val="ctr"/>
        <c:lblOffset val="100"/>
        <c:noMultiLvlLbl val="0"/>
      </c:catAx>
      <c:valAx>
        <c:axId val="122447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4462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14.7</c:v>
                </c:pt>
                <c:pt idx="1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56.6</c:v>
                </c:pt>
                <c:pt idx="1">
                  <c:v>50.7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28.7</c:v>
                </c:pt>
                <c:pt idx="1">
                  <c:v>36.6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6515584"/>
        <c:axId val="116517120"/>
      </c:barChart>
      <c:catAx>
        <c:axId val="11651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517120"/>
        <c:crosses val="autoZero"/>
        <c:auto val="1"/>
        <c:lblAlgn val="ctr"/>
        <c:lblOffset val="100"/>
        <c:noMultiLvlLbl val="0"/>
      </c:catAx>
      <c:valAx>
        <c:axId val="116517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155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149</c:v>
                </c:pt>
                <c:pt idx="1">
                  <c:v>159</c:v>
                </c:pt>
                <c:pt idx="2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128</c:v>
                </c:pt>
                <c:pt idx="1">
                  <c:v>159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829696"/>
        <c:axId val="124831232"/>
      </c:barChart>
      <c:catAx>
        <c:axId val="12482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31232"/>
        <c:crosses val="autoZero"/>
        <c:auto val="1"/>
        <c:lblAlgn val="ctr"/>
        <c:lblOffset val="100"/>
        <c:noMultiLvlLbl val="0"/>
      </c:catAx>
      <c:valAx>
        <c:axId val="12483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296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39</c:v>
                </c:pt>
                <c:pt idx="1">
                  <c:v>47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18</c:v>
                </c:pt>
                <c:pt idx="1">
                  <c:v>19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260160"/>
        <c:axId val="125261696"/>
      </c:barChart>
      <c:catAx>
        <c:axId val="12526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61696"/>
        <c:crosses val="autoZero"/>
        <c:auto val="1"/>
        <c:lblAlgn val="ctr"/>
        <c:lblOffset val="100"/>
        <c:noMultiLvlLbl val="0"/>
      </c:catAx>
      <c:valAx>
        <c:axId val="12526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60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187</c:v>
                </c:pt>
                <c:pt idx="1">
                  <c:v>158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172</c:v>
                </c:pt>
                <c:pt idx="1">
                  <c:v>174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297408"/>
        <c:axId val="125298944"/>
      </c:barChart>
      <c:catAx>
        <c:axId val="12529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98944"/>
        <c:crosses val="autoZero"/>
        <c:auto val="1"/>
        <c:lblAlgn val="ctr"/>
        <c:lblOffset val="100"/>
        <c:noMultiLvlLbl val="0"/>
      </c:catAx>
      <c:valAx>
        <c:axId val="12529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974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13.7</c:v>
                </c:pt>
                <c:pt idx="1">
                  <c:v>53.5</c:v>
                </c:pt>
                <c:pt idx="2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14.7</c:v>
                </c:pt>
                <c:pt idx="1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56.6</c:v>
                </c:pt>
                <c:pt idx="1">
                  <c:v>50.7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28.7</c:v>
                </c:pt>
                <c:pt idx="1">
                  <c:v>36.6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5793408"/>
        <c:axId val="125794944"/>
      </c:barChart>
      <c:catAx>
        <c:axId val="125793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794944"/>
        <c:crosses val="autoZero"/>
        <c:auto val="1"/>
        <c:lblAlgn val="ctr"/>
        <c:lblOffset val="100"/>
        <c:noMultiLvlLbl val="0"/>
      </c:catAx>
      <c:valAx>
        <c:axId val="125794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7934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6113280"/>
        <c:axId val="126114816"/>
      </c:barChart>
      <c:catAx>
        <c:axId val="12611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6114816"/>
        <c:crosses val="autoZero"/>
        <c:auto val="1"/>
        <c:lblAlgn val="ctr"/>
        <c:lblOffset val="100"/>
        <c:noMultiLvlLbl val="0"/>
      </c:catAx>
      <c:valAx>
        <c:axId val="12611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113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108</c:v>
                </c:pt>
                <c:pt idx="1">
                  <c:v>8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82</c:v>
                </c:pt>
                <c:pt idx="1">
                  <c:v>54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151296"/>
        <c:axId val="126173568"/>
      </c:barChart>
      <c:catAx>
        <c:axId val="126151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6173568"/>
        <c:crosses val="autoZero"/>
        <c:auto val="1"/>
        <c:lblAlgn val="ctr"/>
        <c:lblOffset val="100"/>
        <c:noMultiLvlLbl val="0"/>
      </c:catAx>
      <c:valAx>
        <c:axId val="12617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151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51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19</c:v>
                </c:pt>
                <c:pt idx="1">
                  <c:v>0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196736"/>
        <c:axId val="126223104"/>
      </c:barChart>
      <c:catAx>
        <c:axId val="126196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6223104"/>
        <c:crosses val="autoZero"/>
        <c:auto val="1"/>
        <c:lblAlgn val="ctr"/>
        <c:lblOffset val="100"/>
        <c:noMultiLvlLbl val="0"/>
      </c:catAx>
      <c:valAx>
        <c:axId val="12622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196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544</c:v>
                </c:pt>
                <c:pt idx="1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249984"/>
        <c:axId val="126264064"/>
      </c:barChart>
      <c:catAx>
        <c:axId val="12624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6264064"/>
        <c:crosses val="autoZero"/>
        <c:auto val="1"/>
        <c:lblAlgn val="ctr"/>
        <c:lblOffset val="100"/>
        <c:noMultiLvlLbl val="0"/>
      </c:catAx>
      <c:valAx>
        <c:axId val="12626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49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162</c:v>
                </c:pt>
                <c:pt idx="1">
                  <c:v>149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309504"/>
        <c:axId val="126311040"/>
      </c:barChart>
      <c:catAx>
        <c:axId val="12630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11040"/>
        <c:crosses val="autoZero"/>
        <c:auto val="1"/>
        <c:lblAlgn val="ctr"/>
        <c:lblOffset val="100"/>
        <c:noMultiLvlLbl val="0"/>
      </c:catAx>
      <c:valAx>
        <c:axId val="12631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0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14.1</c:v>
                </c:pt>
                <c:pt idx="1">
                  <c:v>20.5</c:v>
                </c:pt>
                <c:pt idx="2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79.599999999999994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85.9</c:v>
                </c:pt>
                <c:pt idx="1">
                  <c:v>0</c:v>
                </c:pt>
                <c:pt idx="2">
                  <c:v>81.3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7139328"/>
        <c:axId val="117140864"/>
      </c:barChart>
      <c:catAx>
        <c:axId val="11713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140864"/>
        <c:crosses val="autoZero"/>
        <c:auto val="1"/>
        <c:lblAlgn val="ctr"/>
        <c:lblOffset val="100"/>
        <c:noMultiLvlLbl val="0"/>
      </c:catAx>
      <c:valAx>
        <c:axId val="117140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7139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8</c:v>
                </c:pt>
                <c:pt idx="1">
                  <c:v>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354944"/>
        <c:axId val="126356480"/>
      </c:barChart>
      <c:catAx>
        <c:axId val="126354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56480"/>
        <c:crosses val="autoZero"/>
        <c:auto val="1"/>
        <c:lblAlgn val="ctr"/>
        <c:lblOffset val="100"/>
        <c:noMultiLvlLbl val="0"/>
      </c:catAx>
      <c:valAx>
        <c:axId val="1263564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54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416000"/>
        <c:axId val="126417536"/>
      </c:barChart>
      <c:catAx>
        <c:axId val="126416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17536"/>
        <c:crosses val="autoZero"/>
        <c:auto val="1"/>
        <c:lblAlgn val="ctr"/>
        <c:lblOffset val="100"/>
        <c:noMultiLvlLbl val="0"/>
      </c:catAx>
      <c:valAx>
        <c:axId val="1264175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1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6218</c:v>
                </c:pt>
                <c:pt idx="1">
                  <c:v>4538</c:v>
                </c:pt>
                <c:pt idx="2">
                  <c:v>5760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442496"/>
        <c:axId val="126464768"/>
      </c:barChart>
      <c:catAx>
        <c:axId val="12644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64768"/>
        <c:crosses val="autoZero"/>
        <c:auto val="1"/>
        <c:lblAlgn val="ctr"/>
        <c:lblOffset val="100"/>
        <c:noMultiLvlLbl val="0"/>
      </c:catAx>
      <c:valAx>
        <c:axId val="12646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42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17.506493506493506</c:v>
                </c:pt>
                <c:pt idx="1">
                  <c:v>59.489177489177493</c:v>
                </c:pt>
                <c:pt idx="2">
                  <c:v>23.004329004329005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6739200"/>
        <c:axId val="126740736"/>
      </c:barChart>
      <c:catAx>
        <c:axId val="12673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40736"/>
        <c:crosses val="autoZero"/>
        <c:auto val="1"/>
        <c:lblAlgn val="ctr"/>
        <c:lblOffset val="100"/>
        <c:noMultiLvlLbl val="0"/>
      </c:catAx>
      <c:valAx>
        <c:axId val="12674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739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6796928"/>
        <c:axId val="126798464"/>
      </c:barChart>
      <c:catAx>
        <c:axId val="1267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98464"/>
        <c:crosses val="autoZero"/>
        <c:auto val="1"/>
        <c:lblAlgn val="ctr"/>
        <c:lblOffset val="100"/>
        <c:noMultiLvlLbl val="0"/>
      </c:catAx>
      <c:valAx>
        <c:axId val="12679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796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92.4</c:v>
                </c:pt>
                <c:pt idx="1">
                  <c:v>64.900000000000006</c:v>
                </c:pt>
                <c:pt idx="2">
                  <c:v>109.3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92.3</c:v>
                </c:pt>
                <c:pt idx="1">
                  <c:v>98</c:v>
                </c:pt>
                <c:pt idx="2">
                  <c:v>96.3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998016"/>
        <c:axId val="126999552"/>
      </c:barChart>
      <c:catAx>
        <c:axId val="12699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99552"/>
        <c:crosses val="autoZero"/>
        <c:auto val="1"/>
        <c:lblAlgn val="ctr"/>
        <c:lblOffset val="100"/>
        <c:noMultiLvlLbl val="0"/>
      </c:catAx>
      <c:valAx>
        <c:axId val="126999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980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147</c:v>
                </c:pt>
                <c:pt idx="1">
                  <c:v>123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074304"/>
        <c:axId val="127075840"/>
      </c:barChart>
      <c:catAx>
        <c:axId val="12707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075840"/>
        <c:crosses val="autoZero"/>
        <c:auto val="1"/>
        <c:lblAlgn val="ctr"/>
        <c:lblOffset val="100"/>
        <c:noMultiLvlLbl val="0"/>
      </c:catAx>
      <c:valAx>
        <c:axId val="12707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074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9</c:v>
                </c:pt>
                <c:pt idx="1">
                  <c:v>15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14</c:v>
                </c:pt>
                <c:pt idx="1">
                  <c:v>12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111168"/>
        <c:axId val="127112704"/>
      </c:barChart>
      <c:catAx>
        <c:axId val="12711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12704"/>
        <c:crosses val="autoZero"/>
        <c:auto val="1"/>
        <c:lblAlgn val="ctr"/>
        <c:lblOffset val="100"/>
        <c:noMultiLvlLbl val="0"/>
      </c:catAx>
      <c:valAx>
        <c:axId val="127112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11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20</c:v>
                </c:pt>
                <c:pt idx="1">
                  <c:v>23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28</c:v>
                </c:pt>
                <c:pt idx="1">
                  <c:v>31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189376"/>
        <c:axId val="127190912"/>
      </c:barChart>
      <c:catAx>
        <c:axId val="1271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90912"/>
        <c:crosses val="autoZero"/>
        <c:auto val="1"/>
        <c:lblAlgn val="ctr"/>
        <c:lblOffset val="100"/>
        <c:noMultiLvlLbl val="0"/>
      </c:catAx>
      <c:valAx>
        <c:axId val="12719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89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160192"/>
        <c:axId val="117170176"/>
      </c:barChart>
      <c:catAx>
        <c:axId val="11716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170176"/>
        <c:crosses val="autoZero"/>
        <c:auto val="1"/>
        <c:lblAlgn val="ctr"/>
        <c:lblOffset val="100"/>
        <c:noMultiLvlLbl val="0"/>
      </c:catAx>
      <c:valAx>
        <c:axId val="1171701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16019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2.1125541125541125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2.1818181818181821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2.5454545454545454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2.329004329004329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1.7922077922077921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2.4675324675324677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2.4329004329004329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3.2294372294372291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3.3246753246753249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3.4632034632034632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3.2640692640692643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3.6190476190476191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4.0346320346320343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4.6060606060606055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3.8701298701298703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2.2164502164502164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1.5411255411255411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1.1861471861471862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7322368"/>
        <c:axId val="127401984"/>
      </c:barChart>
      <c:catAx>
        <c:axId val="1273223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7401984"/>
        <c:crosses val="autoZero"/>
        <c:auto val="1"/>
        <c:lblAlgn val="ctr"/>
        <c:lblOffset val="100"/>
        <c:noMultiLvlLbl val="0"/>
      </c:catAx>
      <c:valAx>
        <c:axId val="1274019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73223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2.4502164502164501</c:v>
                </c:pt>
                <c:pt idx="1">
                  <c:v>2.4761904761904763</c:v>
                </c:pt>
                <c:pt idx="2">
                  <c:v>2.5800865800865802</c:v>
                </c:pt>
                <c:pt idx="3">
                  <c:v>2.7359307359307361</c:v>
                </c:pt>
                <c:pt idx="4">
                  <c:v>2.2943722943722942</c:v>
                </c:pt>
                <c:pt idx="5">
                  <c:v>2.5454545454545454</c:v>
                </c:pt>
                <c:pt idx="6">
                  <c:v>3.0649350649350646</c:v>
                </c:pt>
                <c:pt idx="7">
                  <c:v>3.662337662337662</c:v>
                </c:pt>
                <c:pt idx="8">
                  <c:v>3.7142857142857144</c:v>
                </c:pt>
                <c:pt idx="9">
                  <c:v>3.4199134199134202</c:v>
                </c:pt>
                <c:pt idx="10">
                  <c:v>3.6796536796536801</c:v>
                </c:pt>
                <c:pt idx="11">
                  <c:v>3.6450216450216448</c:v>
                </c:pt>
                <c:pt idx="12">
                  <c:v>3.9307359307359304</c:v>
                </c:pt>
                <c:pt idx="13">
                  <c:v>3.7142857142857144</c:v>
                </c:pt>
                <c:pt idx="14">
                  <c:v>3.1341991341991347</c:v>
                </c:pt>
                <c:pt idx="15">
                  <c:v>1.3419913419913421</c:v>
                </c:pt>
                <c:pt idx="16">
                  <c:v>0.93506493506493504</c:v>
                </c:pt>
                <c:pt idx="17">
                  <c:v>0.45887445887445893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7413248"/>
        <c:axId val="127431424"/>
      </c:barChart>
      <c:catAx>
        <c:axId val="1274132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7431424"/>
        <c:crosses val="autoZero"/>
        <c:auto val="1"/>
        <c:lblAlgn val="ctr"/>
        <c:lblOffset val="100"/>
        <c:noMultiLvlLbl val="0"/>
      </c:catAx>
      <c:valAx>
        <c:axId val="1274314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4132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0.20012007204322593</c:v>
                </c:pt>
                <c:pt idx="1">
                  <c:v>4.103405826836274E-2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0.86051630978587146</c:v>
                </c:pt>
                <c:pt idx="1">
                  <c:v>0.41034058268362739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4.9629777866720026</c:v>
                </c:pt>
                <c:pt idx="1">
                  <c:v>2.9954862535904803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31.338803281969181</c:v>
                </c:pt>
                <c:pt idx="1">
                  <c:v>27.533853098071397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44.766860116069637</c:v>
                </c:pt>
                <c:pt idx="1">
                  <c:v>57.098892080426758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5.1030618371022616</c:v>
                </c:pt>
                <c:pt idx="1">
                  <c:v>2.9134181370537546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12.767660596357816</c:v>
                </c:pt>
                <c:pt idx="1">
                  <c:v>9.0069757899056224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7603840"/>
        <c:axId val="127605376"/>
      </c:barChart>
      <c:catAx>
        <c:axId val="127603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605376"/>
        <c:crosses val="autoZero"/>
        <c:auto val="1"/>
        <c:lblAlgn val="ctr"/>
        <c:lblOffset val="100"/>
        <c:noMultiLvlLbl val="0"/>
      </c:catAx>
      <c:valAx>
        <c:axId val="127605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6038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24.214528717230337</c:v>
                </c:pt>
                <c:pt idx="1">
                  <c:v>19.593762823143209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35.56133680208125</c:v>
                </c:pt>
                <c:pt idx="1">
                  <c:v>44.111612638489945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40.084050430258159</c:v>
                </c:pt>
                <c:pt idx="1">
                  <c:v>36.192039392695932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0.14008405043025815</c:v>
                </c:pt>
                <c:pt idx="1">
                  <c:v>0.10258514567090685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7972864"/>
        <c:axId val="127974400"/>
      </c:barChart>
      <c:catAx>
        <c:axId val="127972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974400"/>
        <c:crosses val="autoZero"/>
        <c:auto val="1"/>
        <c:lblAlgn val="ctr"/>
        <c:lblOffset val="100"/>
        <c:noMultiLvlLbl val="0"/>
      </c:catAx>
      <c:valAx>
        <c:axId val="127974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9728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7</c:v>
                </c:pt>
                <c:pt idx="4">
                  <c:v>0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8079744"/>
        <c:axId val="128081280"/>
      </c:barChart>
      <c:catAx>
        <c:axId val="128079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81280"/>
        <c:crosses val="autoZero"/>
        <c:auto val="1"/>
        <c:lblAlgn val="ctr"/>
        <c:lblOffset val="100"/>
        <c:noMultiLvlLbl val="0"/>
      </c:catAx>
      <c:valAx>
        <c:axId val="128081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79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0.51</c:v>
                </c:pt>
                <c:pt idx="1">
                  <c:v>0.33</c:v>
                </c:pt>
                <c:pt idx="3">
                  <c:v>0.21</c:v>
                </c:pt>
                <c:pt idx="4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8118144"/>
        <c:axId val="128124032"/>
      </c:barChart>
      <c:catAx>
        <c:axId val="128118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124032"/>
        <c:crosses val="autoZero"/>
        <c:auto val="1"/>
        <c:lblAlgn val="ctr"/>
        <c:lblOffset val="100"/>
        <c:noMultiLvlLbl val="0"/>
      </c:catAx>
      <c:valAx>
        <c:axId val="12812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118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61.711322385479697</c:v>
                </c:pt>
                <c:pt idx="2">
                  <c:v>17.903126916002453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38.28867761452031</c:v>
                </c:pt>
                <c:pt idx="2">
                  <c:v>82.096873083997551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8175488"/>
        <c:axId val="128320640"/>
      </c:barChart>
      <c:catAx>
        <c:axId val="128175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320640"/>
        <c:crosses val="autoZero"/>
        <c:auto val="1"/>
        <c:lblAlgn val="ctr"/>
        <c:lblOffset val="100"/>
        <c:noMultiLvlLbl val="0"/>
      </c:catAx>
      <c:valAx>
        <c:axId val="1283206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1754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11.2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456576"/>
        <c:axId val="128458112"/>
      </c:barChart>
      <c:catAx>
        <c:axId val="12845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58112"/>
        <c:crosses val="autoZero"/>
        <c:auto val="1"/>
        <c:lblAlgn val="ctr"/>
        <c:lblOffset val="100"/>
        <c:noMultiLvlLbl val="0"/>
      </c:catAx>
      <c:valAx>
        <c:axId val="12845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45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47</c:v>
                </c:pt>
                <c:pt idx="1">
                  <c:v>41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67</c:v>
                </c:pt>
                <c:pt idx="1">
                  <c:v>51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604032"/>
        <c:axId val="128605568"/>
      </c:barChart>
      <c:catAx>
        <c:axId val="12860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605568"/>
        <c:crosses val="autoZero"/>
        <c:auto val="1"/>
        <c:lblAlgn val="ctr"/>
        <c:lblOffset val="100"/>
        <c:noMultiLvlLbl val="0"/>
      </c:catAx>
      <c:valAx>
        <c:axId val="12860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8604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85</c:v>
                </c:pt>
                <c:pt idx="1">
                  <c:v>128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107</c:v>
                </c:pt>
                <c:pt idx="1">
                  <c:v>126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669952"/>
        <c:axId val="129052672"/>
      </c:barChart>
      <c:catAx>
        <c:axId val="12866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052672"/>
        <c:crosses val="autoZero"/>
        <c:auto val="1"/>
        <c:lblAlgn val="ctr"/>
        <c:lblOffset val="100"/>
        <c:noMultiLvlLbl val="0"/>
      </c:catAx>
      <c:valAx>
        <c:axId val="12905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866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108</c:v>
                </c:pt>
                <c:pt idx="1">
                  <c:v>8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82</c:v>
                </c:pt>
                <c:pt idx="1">
                  <c:v>54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03008"/>
        <c:axId val="117404800"/>
      </c:barChart>
      <c:catAx>
        <c:axId val="117403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404800"/>
        <c:crosses val="autoZero"/>
        <c:auto val="1"/>
        <c:lblAlgn val="ctr"/>
        <c:lblOffset val="100"/>
        <c:noMultiLvlLbl val="0"/>
      </c:catAx>
      <c:valAx>
        <c:axId val="117404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03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25.10339123242349</c:v>
                </c:pt>
                <c:pt idx="1">
                  <c:v>30.179145613229213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31.182795698924732</c:v>
                </c:pt>
                <c:pt idx="1">
                  <c:v>30.225080385852088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18.320926385442515</c:v>
                </c:pt>
                <c:pt idx="1">
                  <c:v>19.200734956361966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14.888337468982629</c:v>
                </c:pt>
                <c:pt idx="1">
                  <c:v>13.367018833256775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6.8238213399503724</c:v>
                </c:pt>
                <c:pt idx="1">
                  <c:v>5.0068902158934314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3.6807278742762612</c:v>
                </c:pt>
                <c:pt idx="1">
                  <c:v>2.0211299954065227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0755200"/>
        <c:axId val="130797952"/>
      </c:barChart>
      <c:catAx>
        <c:axId val="130755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797952"/>
        <c:crosses val="autoZero"/>
        <c:auto val="1"/>
        <c:lblAlgn val="ctr"/>
        <c:lblOffset val="100"/>
        <c:noMultiLvlLbl val="0"/>
      </c:catAx>
      <c:valAx>
        <c:axId val="1307979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7552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54.2</c:v>
                </c:pt>
                <c:pt idx="1">
                  <c:v>37.869999999999997</c:v>
                </c:pt>
                <c:pt idx="2">
                  <c:v>6.71</c:v>
                </c:pt>
                <c:pt idx="3">
                  <c:v>1.01</c:v>
                </c:pt>
                <c:pt idx="4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55.91</c:v>
                </c:pt>
                <c:pt idx="1">
                  <c:v>34.020000000000003</c:v>
                </c:pt>
                <c:pt idx="2">
                  <c:v>8.1999999999999993</c:v>
                </c:pt>
                <c:pt idx="3">
                  <c:v>1.52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0905216"/>
        <c:axId val="130906752"/>
      </c:barChart>
      <c:catAx>
        <c:axId val="130905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06752"/>
        <c:crosses val="autoZero"/>
        <c:auto val="1"/>
        <c:lblAlgn val="ctr"/>
        <c:lblOffset val="100"/>
        <c:noMultiLvlLbl val="0"/>
      </c:catAx>
      <c:valAx>
        <c:axId val="130906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05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53672</c:v>
                </c:pt>
                <c:pt idx="1">
                  <c:v>60719</c:v>
                </c:pt>
                <c:pt idx="2">
                  <c:v>70396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948480"/>
        <c:axId val="130954368"/>
      </c:barChart>
      <c:catAx>
        <c:axId val="13094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54368"/>
        <c:crosses val="autoZero"/>
        <c:auto val="1"/>
        <c:lblAlgn val="ctr"/>
        <c:lblOffset val="100"/>
        <c:noMultiLvlLbl val="0"/>
      </c:catAx>
      <c:valAx>
        <c:axId val="13095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48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1844</c:v>
                </c:pt>
                <c:pt idx="1">
                  <c:v>1897</c:v>
                </c:pt>
                <c:pt idx="2">
                  <c:v>1926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2362</c:v>
                </c:pt>
                <c:pt idx="1">
                  <c:v>2373</c:v>
                </c:pt>
                <c:pt idx="2">
                  <c:v>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05824"/>
        <c:axId val="133182592"/>
      </c:barChart>
      <c:catAx>
        <c:axId val="13100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182592"/>
        <c:crosses val="autoZero"/>
        <c:auto val="1"/>
        <c:lblAlgn val="ctr"/>
        <c:lblOffset val="100"/>
        <c:noMultiLvlLbl val="0"/>
      </c:catAx>
      <c:valAx>
        <c:axId val="13318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058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11.6</c:v>
                </c:pt>
                <c:pt idx="1">
                  <c:v>35.299999999999997</c:v>
                </c:pt>
                <c:pt idx="2">
                  <c:v>1.8</c:v>
                </c:pt>
                <c:pt idx="3">
                  <c:v>51.300000000000004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3310720"/>
        <c:axId val="133316608"/>
      </c:barChart>
      <c:catAx>
        <c:axId val="133310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316608"/>
        <c:crosses val="autoZero"/>
        <c:auto val="1"/>
        <c:lblAlgn val="ctr"/>
        <c:lblOffset val="100"/>
        <c:noMultiLvlLbl val="0"/>
      </c:catAx>
      <c:valAx>
        <c:axId val="1333166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31072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16</c:v>
                </c:pt>
                <c:pt idx="1">
                  <c:v>12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358336"/>
        <c:axId val="133359872"/>
      </c:barChart>
      <c:catAx>
        <c:axId val="13335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59872"/>
        <c:crosses val="autoZero"/>
        <c:auto val="1"/>
        <c:lblAlgn val="ctr"/>
        <c:lblOffset val="100"/>
        <c:noMultiLvlLbl val="0"/>
      </c:catAx>
      <c:valAx>
        <c:axId val="13335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58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10.6</c:v>
                </c:pt>
                <c:pt idx="1">
                  <c:v>7.9</c:v>
                </c:pt>
                <c:pt idx="2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376640"/>
        <c:axId val="133403008"/>
      </c:barChart>
      <c:catAx>
        <c:axId val="13337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03008"/>
        <c:crosses val="autoZero"/>
        <c:auto val="1"/>
        <c:lblAlgn val="ctr"/>
        <c:lblOffset val="100"/>
        <c:noMultiLvlLbl val="0"/>
      </c:catAx>
      <c:valAx>
        <c:axId val="13340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7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7.9</c:v>
                </c:pt>
                <c:pt idx="1">
                  <c:v>8</c:v>
                </c:pt>
                <c:pt idx="2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567232"/>
        <c:axId val="133568768"/>
      </c:barChart>
      <c:catAx>
        <c:axId val="13356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68768"/>
        <c:crosses val="autoZero"/>
        <c:auto val="1"/>
        <c:lblAlgn val="ctr"/>
        <c:lblOffset val="100"/>
        <c:noMultiLvlLbl val="0"/>
      </c:catAx>
      <c:valAx>
        <c:axId val="13356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67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3612288"/>
        <c:axId val="133613824"/>
      </c:barChart>
      <c:catAx>
        <c:axId val="13361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613824"/>
        <c:crosses val="autoZero"/>
        <c:auto val="1"/>
        <c:lblAlgn val="ctr"/>
        <c:lblOffset val="100"/>
        <c:noMultiLvlLbl val="0"/>
      </c:catAx>
      <c:valAx>
        <c:axId val="13361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612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51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19</c:v>
                </c:pt>
                <c:pt idx="1">
                  <c:v>0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36416"/>
        <c:axId val="117437952"/>
      </c:barChart>
      <c:catAx>
        <c:axId val="117436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437952"/>
        <c:crosses val="autoZero"/>
        <c:auto val="1"/>
        <c:lblAlgn val="ctr"/>
        <c:lblOffset val="100"/>
        <c:noMultiLvlLbl val="0"/>
      </c:catAx>
      <c:valAx>
        <c:axId val="11743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36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651456"/>
        <c:axId val="133690112"/>
      </c:barChart>
      <c:catAx>
        <c:axId val="1336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690112"/>
        <c:crosses val="autoZero"/>
        <c:auto val="1"/>
        <c:lblAlgn val="ctr"/>
        <c:lblOffset val="100"/>
        <c:noMultiLvlLbl val="0"/>
      </c:catAx>
      <c:valAx>
        <c:axId val="13369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65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14.1</c:v>
                </c:pt>
                <c:pt idx="1">
                  <c:v>20.5</c:v>
                </c:pt>
                <c:pt idx="2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79.599999999999994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85.9</c:v>
                </c:pt>
                <c:pt idx="1">
                  <c:v>0</c:v>
                </c:pt>
                <c:pt idx="2">
                  <c:v>81.3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3783552"/>
        <c:axId val="133785088"/>
      </c:barChart>
      <c:catAx>
        <c:axId val="1337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785088"/>
        <c:crosses val="autoZero"/>
        <c:auto val="1"/>
        <c:lblAlgn val="ctr"/>
        <c:lblOffset val="100"/>
        <c:noMultiLvlLbl val="0"/>
      </c:catAx>
      <c:valAx>
        <c:axId val="133785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3783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223</c:v>
                </c:pt>
                <c:pt idx="1">
                  <c:v>204</c:v>
                </c:pt>
                <c:pt idx="2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86</c:v>
                </c:pt>
                <c:pt idx="1">
                  <c:v>250</c:v>
                </c:pt>
                <c:pt idx="2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816704"/>
        <c:axId val="133818240"/>
      </c:barChart>
      <c:catAx>
        <c:axId val="133816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18240"/>
        <c:crosses val="autoZero"/>
        <c:auto val="1"/>
        <c:lblAlgn val="ctr"/>
        <c:lblOffset val="100"/>
        <c:noMultiLvlLbl val="0"/>
      </c:catAx>
      <c:valAx>
        <c:axId val="1338182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816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476</c:v>
                </c:pt>
                <c:pt idx="1">
                  <c:v>511</c:v>
                </c:pt>
                <c:pt idx="2">
                  <c:v>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188</c:v>
                </c:pt>
                <c:pt idx="1">
                  <c:v>1039</c:v>
                </c:pt>
                <c:pt idx="2">
                  <c:v>2274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882624"/>
        <c:axId val="133884160"/>
      </c:barChart>
      <c:catAx>
        <c:axId val="13388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84160"/>
        <c:crosses val="autoZero"/>
        <c:auto val="1"/>
        <c:lblAlgn val="ctr"/>
        <c:lblOffset val="100"/>
        <c:noMultiLvlLbl val="0"/>
      </c:catAx>
      <c:valAx>
        <c:axId val="133884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882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2.1</c:v>
                </c:pt>
                <c:pt idx="1">
                  <c:v>2.5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4.2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001792"/>
        <c:axId val="134003328"/>
      </c:barChart>
      <c:catAx>
        <c:axId val="13400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03328"/>
        <c:crosses val="autoZero"/>
        <c:auto val="1"/>
        <c:lblAlgn val="ctr"/>
        <c:lblOffset val="100"/>
        <c:noMultiLvlLbl val="0"/>
      </c:catAx>
      <c:valAx>
        <c:axId val="1340033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001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29</c:v>
                </c:pt>
                <c:pt idx="1">
                  <c:v>30.2</c:v>
                </c:pt>
                <c:pt idx="2">
                  <c:v>33.200000000000003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37.799999999999997</c:v>
                </c:pt>
                <c:pt idx="1">
                  <c:v>38.200000000000003</c:v>
                </c:pt>
                <c:pt idx="2">
                  <c:v>41.4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051328"/>
        <c:axId val="134052864"/>
      </c:barChart>
      <c:catAx>
        <c:axId val="13405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052864"/>
        <c:crosses val="autoZero"/>
        <c:auto val="1"/>
        <c:lblAlgn val="ctr"/>
        <c:lblOffset val="100"/>
        <c:noMultiLvlLbl val="0"/>
      </c:catAx>
      <c:valAx>
        <c:axId val="134052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051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39.472999999999999</c:v>
                </c:pt>
                <c:pt idx="1">
                  <c:v>39.472999999999999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133248"/>
        <c:axId val="134134784"/>
      </c:barChart>
      <c:catAx>
        <c:axId val="134133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34784"/>
        <c:crosses val="autoZero"/>
        <c:auto val="1"/>
        <c:lblAlgn val="ctr"/>
        <c:lblOffset val="100"/>
        <c:noMultiLvlLbl val="0"/>
      </c:catAx>
      <c:valAx>
        <c:axId val="1341347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33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179.59</c:v>
                </c:pt>
                <c:pt idx="1">
                  <c:v>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239360"/>
        <c:axId val="134240896"/>
      </c:barChart>
      <c:catAx>
        <c:axId val="134239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40896"/>
        <c:crosses val="autoZero"/>
        <c:auto val="1"/>
        <c:lblAlgn val="ctr"/>
        <c:lblOffset val="100"/>
        <c:noMultiLvlLbl val="0"/>
      </c:catAx>
      <c:valAx>
        <c:axId val="13424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39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25</c:v>
                </c:pt>
                <c:pt idx="1">
                  <c:v>30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26</c:v>
                </c:pt>
                <c:pt idx="1">
                  <c:v>28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313088"/>
        <c:axId val="134314624"/>
      </c:barChart>
      <c:catAx>
        <c:axId val="13431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314624"/>
        <c:crosses val="autoZero"/>
        <c:auto val="1"/>
        <c:lblAlgn val="ctr"/>
        <c:lblOffset val="100"/>
        <c:noMultiLvlLbl val="0"/>
      </c:catAx>
      <c:valAx>
        <c:axId val="13431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3130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5800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5750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10596</v>
      </c>
      <c r="C4" s="35">
        <v>5329</v>
      </c>
      <c r="D4" s="63">
        <v>5267</v>
      </c>
      <c r="E4" s="211"/>
    </row>
    <row r="5" spans="1:5" ht="30" x14ac:dyDescent="0.25">
      <c r="A5" s="201" t="s">
        <v>716</v>
      </c>
      <c r="B5" s="72">
        <v>10681</v>
      </c>
      <c r="C5" s="61">
        <v>5337</v>
      </c>
      <c r="D5" s="111">
        <v>5344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1934</v>
      </c>
      <c r="C4" s="71">
        <v>2910</v>
      </c>
    </row>
    <row r="5" spans="1:6" x14ac:dyDescent="0.25">
      <c r="A5" s="286" t="s">
        <v>719</v>
      </c>
      <c r="B5" s="214">
        <v>381</v>
      </c>
      <c r="C5" s="214">
        <v>584</v>
      </c>
    </row>
    <row r="6" spans="1:6" x14ac:dyDescent="0.25">
      <c r="A6" s="286" t="s">
        <v>720</v>
      </c>
      <c r="B6" s="214">
        <v>922</v>
      </c>
      <c r="C6" s="214">
        <v>1019</v>
      </c>
    </row>
    <row r="7" spans="1:6" x14ac:dyDescent="0.25">
      <c r="A7" s="286" t="s">
        <v>721</v>
      </c>
      <c r="B7" s="214">
        <v>1762</v>
      </c>
      <c r="C7" s="214">
        <v>1182</v>
      </c>
    </row>
    <row r="8" spans="1:6" x14ac:dyDescent="0.25">
      <c r="A8" s="286" t="s">
        <v>722</v>
      </c>
      <c r="B8" s="214">
        <v>54</v>
      </c>
      <c r="C8" s="214">
        <v>79</v>
      </c>
    </row>
    <row r="9" spans="1:6" x14ac:dyDescent="0.25">
      <c r="A9" s="286" t="s">
        <v>723</v>
      </c>
      <c r="B9" s="214">
        <v>460</v>
      </c>
      <c r="C9" s="214">
        <v>398</v>
      </c>
    </row>
    <row r="10" spans="1:6" ht="30" x14ac:dyDescent="0.25">
      <c r="A10" s="293" t="s">
        <v>724</v>
      </c>
      <c r="B10" s="214">
        <v>994</v>
      </c>
      <c r="C10" s="214">
        <v>115</v>
      </c>
    </row>
    <row r="11" spans="1:6" x14ac:dyDescent="0.25">
      <c r="A11" s="286" t="s">
        <v>887</v>
      </c>
      <c r="B11" s="214">
        <v>270</v>
      </c>
      <c r="C11" s="214">
        <v>354</v>
      </c>
    </row>
    <row r="12" spans="1:6" x14ac:dyDescent="0.25">
      <c r="A12" s="294" t="s">
        <v>16</v>
      </c>
      <c r="B12" s="1">
        <f>SUM(B4:B11)</f>
        <v>6777</v>
      </c>
      <c r="C12" s="1">
        <f>SUM(C4:C11)</f>
        <v>6641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2007</v>
      </c>
      <c r="C19" s="71">
        <v>2594</v>
      </c>
    </row>
    <row r="20" spans="1:3" x14ac:dyDescent="0.25">
      <c r="A20" s="286" t="s">
        <v>719</v>
      </c>
      <c r="B20" s="214">
        <v>190</v>
      </c>
      <c r="C20" s="214">
        <v>278</v>
      </c>
    </row>
    <row r="21" spans="1:3" x14ac:dyDescent="0.25">
      <c r="A21" s="286" t="s">
        <v>720</v>
      </c>
      <c r="B21" s="214">
        <v>777</v>
      </c>
      <c r="C21" s="214">
        <v>864</v>
      </c>
    </row>
    <row r="22" spans="1:3" x14ac:dyDescent="0.25">
      <c r="A22" s="286" t="s">
        <v>721</v>
      </c>
      <c r="B22" s="214">
        <v>1670</v>
      </c>
      <c r="C22" s="214">
        <v>1248</v>
      </c>
    </row>
    <row r="23" spans="1:3" x14ac:dyDescent="0.25">
      <c r="A23" s="286" t="s">
        <v>722</v>
      </c>
      <c r="B23" s="214">
        <v>24</v>
      </c>
      <c r="C23" s="214">
        <v>28</v>
      </c>
    </row>
    <row r="24" spans="1:3" x14ac:dyDescent="0.25">
      <c r="A24" s="286" t="s">
        <v>723</v>
      </c>
      <c r="B24" s="214">
        <v>284</v>
      </c>
      <c r="C24" s="214">
        <v>277</v>
      </c>
    </row>
    <row r="25" spans="1:3" ht="30" x14ac:dyDescent="0.25">
      <c r="A25" s="293" t="s">
        <v>724</v>
      </c>
      <c r="B25" s="214">
        <v>671</v>
      </c>
      <c r="C25" s="214">
        <v>124</v>
      </c>
    </row>
    <row r="26" spans="1:3" x14ac:dyDescent="0.25">
      <c r="A26" s="286" t="s">
        <v>887</v>
      </c>
      <c r="B26" s="214">
        <v>151</v>
      </c>
      <c r="C26" s="214">
        <v>325</v>
      </c>
    </row>
    <row r="27" spans="1:3" x14ac:dyDescent="0.25">
      <c r="A27" s="294" t="s">
        <v>16</v>
      </c>
      <c r="B27" s="1">
        <f>SUM(B19:B26)</f>
        <v>5774</v>
      </c>
      <c r="C27" s="1">
        <f>SUM(C19:C26)</f>
        <v>5738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74.260000000000005</v>
      </c>
      <c r="C4" s="1018">
        <v>72.16</v>
      </c>
      <c r="D4" s="1018">
        <v>76.52</v>
      </c>
      <c r="E4" s="1019">
        <v>80</v>
      </c>
      <c r="F4" s="1019">
        <v>147.30000000000001</v>
      </c>
      <c r="G4" s="1020">
        <v>43.5</v>
      </c>
      <c r="H4" s="1021">
        <v>41.7</v>
      </c>
      <c r="I4" s="1022">
        <v>45.3</v>
      </c>
      <c r="J4" s="1019">
        <v>7.9</v>
      </c>
    </row>
    <row r="5" spans="1:12" x14ac:dyDescent="0.25">
      <c r="A5" s="498">
        <v>2021</v>
      </c>
      <c r="B5" s="757">
        <v>74.5</v>
      </c>
      <c r="C5" s="758">
        <v>71.430000000000007</v>
      </c>
      <c r="D5" s="758">
        <v>77.83</v>
      </c>
      <c r="E5" s="1023">
        <v>79</v>
      </c>
      <c r="F5" s="1023">
        <v>148.1</v>
      </c>
      <c r="G5" s="1024">
        <v>43.6</v>
      </c>
      <c r="H5" s="1025">
        <v>41.7</v>
      </c>
      <c r="I5" s="1026">
        <v>45.4</v>
      </c>
      <c r="J5" s="1023">
        <v>8</v>
      </c>
    </row>
    <row r="6" spans="1:12" x14ac:dyDescent="0.25">
      <c r="A6" s="499">
        <v>2022</v>
      </c>
      <c r="B6" s="1011">
        <v>74.41</v>
      </c>
      <c r="C6" s="1012">
        <v>71.150000000000006</v>
      </c>
      <c r="D6" s="1012">
        <v>77.95</v>
      </c>
      <c r="E6" s="1013">
        <v>73</v>
      </c>
      <c r="F6" s="1013">
        <v>159.5</v>
      </c>
      <c r="G6" s="1014">
        <v>44.7</v>
      </c>
      <c r="H6" s="1015">
        <v>42.8</v>
      </c>
      <c r="I6" s="1016">
        <v>46.5</v>
      </c>
      <c r="J6" s="1013">
        <v>17.3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7.9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8</v>
      </c>
    </row>
    <row r="13" spans="1:12" x14ac:dyDescent="0.25">
      <c r="A13" s="633">
        <f t="shared" si="0"/>
        <v>2022</v>
      </c>
      <c r="B13" s="627">
        <f t="shared" si="1"/>
        <v>17.3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4510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4309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37.299999999999997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70396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271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29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4475</v>
      </c>
      <c r="C5" s="70">
        <v>4206</v>
      </c>
      <c r="D5" s="55">
        <v>2362</v>
      </c>
      <c r="E5" s="110">
        <v>1844</v>
      </c>
      <c r="F5" s="55">
        <v>33.4</v>
      </c>
      <c r="G5" s="55">
        <v>37.799999999999997</v>
      </c>
      <c r="H5" s="110">
        <v>29</v>
      </c>
      <c r="I5" s="55"/>
      <c r="J5" s="70"/>
      <c r="K5" s="55"/>
      <c r="L5" s="55"/>
      <c r="M5" s="71">
        <v>25</v>
      </c>
      <c r="N5" s="71">
        <v>26</v>
      </c>
      <c r="O5" s="71">
        <v>25</v>
      </c>
    </row>
    <row r="6" spans="1:16" x14ac:dyDescent="0.25">
      <c r="A6" s="215">
        <v>2021</v>
      </c>
      <c r="B6" s="212">
        <v>4457</v>
      </c>
      <c r="C6" s="212">
        <v>4269</v>
      </c>
      <c r="D6" s="58">
        <v>2373</v>
      </c>
      <c r="E6" s="160">
        <v>1897</v>
      </c>
      <c r="F6" s="58">
        <v>34.200000000000003</v>
      </c>
      <c r="G6" s="58">
        <v>38.200000000000003</v>
      </c>
      <c r="H6" s="160">
        <v>30.2</v>
      </c>
      <c r="I6" s="58">
        <v>53672</v>
      </c>
      <c r="J6" s="212">
        <v>359</v>
      </c>
      <c r="K6" s="58">
        <v>172</v>
      </c>
      <c r="L6" s="58">
        <v>187</v>
      </c>
      <c r="M6" s="214">
        <v>29</v>
      </c>
      <c r="N6" s="214">
        <v>28</v>
      </c>
      <c r="O6" s="214">
        <v>30</v>
      </c>
    </row>
    <row r="7" spans="1:16" x14ac:dyDescent="0.25">
      <c r="A7" s="229">
        <v>2022</v>
      </c>
      <c r="B7" s="167">
        <v>4510</v>
      </c>
      <c r="C7" s="167">
        <v>4309</v>
      </c>
      <c r="D7" s="94">
        <v>2382</v>
      </c>
      <c r="E7" s="169">
        <v>1926</v>
      </c>
      <c r="F7" s="94">
        <v>37.299999999999997</v>
      </c>
      <c r="G7" s="58">
        <v>41.4</v>
      </c>
      <c r="H7" s="160">
        <v>33.200000000000003</v>
      </c>
      <c r="I7" s="94">
        <v>60719</v>
      </c>
      <c r="J7" s="167">
        <v>332</v>
      </c>
      <c r="K7" s="94">
        <v>174</v>
      </c>
      <c r="L7" s="94">
        <v>158</v>
      </c>
      <c r="M7" s="214">
        <v>29</v>
      </c>
      <c r="N7" s="214">
        <v>30</v>
      </c>
      <c r="O7" s="214">
        <v>27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70396</v>
      </c>
      <c r="J8" s="1072">
        <v>271</v>
      </c>
      <c r="K8" s="1073">
        <v>142</v>
      </c>
      <c r="L8" s="1073">
        <v>129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53672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60719</v>
      </c>
      <c r="F14" s="514">
        <f>A5</f>
        <v>2020</v>
      </c>
      <c r="G14" s="310">
        <f>IF(ISBLANK(E5),"",E5)</f>
        <v>1844</v>
      </c>
      <c r="H14" s="310">
        <f>IF(ISBLANK(D5),"",D5)</f>
        <v>2362</v>
      </c>
      <c r="K14" s="514">
        <f>A6</f>
        <v>2021</v>
      </c>
      <c r="L14" s="310">
        <f>IF(ISBLANK(L6),"",L6)</f>
        <v>187</v>
      </c>
      <c r="M14" s="310">
        <f>IF(ISBLANK(K6),"",K6)</f>
        <v>172</v>
      </c>
    </row>
    <row r="15" spans="1:16" x14ac:dyDescent="0.25">
      <c r="A15" s="481">
        <f>A8</f>
        <v>2023</v>
      </c>
      <c r="B15" s="311">
        <f t="shared" si="0"/>
        <v>70396</v>
      </c>
      <c r="F15" s="486">
        <f t="shared" ref="F15:F16" si="1">A6</f>
        <v>2021</v>
      </c>
      <c r="G15" s="479">
        <f t="shared" ref="G15:G16" si="2">IF(ISBLANK(E6),"",E6)</f>
        <v>1897</v>
      </c>
      <c r="H15" s="479">
        <f t="shared" ref="H15:H16" si="3">IF(ISBLANK(D6),"",D6)</f>
        <v>2373</v>
      </c>
      <c r="K15" s="486">
        <f>A7</f>
        <v>2022</v>
      </c>
      <c r="L15" s="479">
        <f t="shared" ref="L15:L16" si="4">IF(ISBLANK(L7),"",L7)</f>
        <v>158</v>
      </c>
      <c r="M15" s="479">
        <f t="shared" ref="M15:M16" si="5">IF(ISBLANK(K7),"",K7)</f>
        <v>174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1926</v>
      </c>
      <c r="H16" s="311">
        <f t="shared" si="3"/>
        <v>2382</v>
      </c>
      <c r="K16" s="481">
        <f>A8</f>
        <v>2023</v>
      </c>
      <c r="L16" s="311">
        <f t="shared" si="4"/>
        <v>129</v>
      </c>
      <c r="M16" s="311">
        <f t="shared" si="5"/>
        <v>142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4475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4457</v>
      </c>
      <c r="C21" s="373"/>
      <c r="D21" s="197"/>
      <c r="F21" s="514">
        <f>A5</f>
        <v>2020</v>
      </c>
      <c r="G21" s="310">
        <f>IF(ISBLANK(E5),"",E5)</f>
        <v>1844</v>
      </c>
      <c r="H21" s="310">
        <f>IF(ISBLANK(D5),"",D5)</f>
        <v>2362</v>
      </c>
      <c r="K21" s="514">
        <f>A6</f>
        <v>2021</v>
      </c>
      <c r="L21" s="310">
        <f>IF(ISBLANK(L6),"",L6)</f>
        <v>187</v>
      </c>
      <c r="M21" s="310">
        <f>IF(ISBLANK(K6),"",K6)</f>
        <v>172</v>
      </c>
    </row>
    <row r="22" spans="1:15" x14ac:dyDescent="0.25">
      <c r="A22" s="481">
        <f t="shared" si="6"/>
        <v>2022</v>
      </c>
      <c r="B22" s="311">
        <f t="shared" si="7"/>
        <v>4510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1897</v>
      </c>
      <c r="H22" s="479">
        <f t="shared" ref="H22:H23" si="10">IF(ISBLANK(D6),"",D6)</f>
        <v>2373</v>
      </c>
      <c r="K22" s="486">
        <f>A7</f>
        <v>2022</v>
      </c>
      <c r="L22" s="479">
        <f>IF(ISBLANK(L7),"",L7)</f>
        <v>158</v>
      </c>
      <c r="M22" s="479">
        <f>IF(ISBLANK(K7),"",K7)</f>
        <v>174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1926</v>
      </c>
      <c r="H23" s="311">
        <f t="shared" si="10"/>
        <v>2382</v>
      </c>
      <c r="K23" s="481">
        <f>A8</f>
        <v>2023</v>
      </c>
      <c r="L23" s="311">
        <f>IF(ISBLANK(L8),"",L8)</f>
        <v>129</v>
      </c>
      <c r="M23" s="311">
        <f>IF(ISBLANK(K8),"",K8)</f>
        <v>142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4475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4457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4510</v>
      </c>
      <c r="C28" s="373"/>
      <c r="D28" s="197"/>
      <c r="F28" s="514">
        <f>A5</f>
        <v>2020</v>
      </c>
      <c r="G28" s="310">
        <f>IF(ISBLANK(H5),"",H5)</f>
        <v>29</v>
      </c>
      <c r="H28" s="310">
        <f>IF(ISBLANK(G5),"",G5)</f>
        <v>37.799999999999997</v>
      </c>
      <c r="K28" s="514">
        <f>A5</f>
        <v>2020</v>
      </c>
      <c r="L28" s="310">
        <f>IF(ISBLANK(O5),"",O5)</f>
        <v>25</v>
      </c>
      <c r="M28" s="310">
        <f>IF(ISBLANK(N5),"",N5)</f>
        <v>26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30.2</v>
      </c>
      <c r="H29" s="479">
        <f t="shared" ref="H29:H30" si="15">IF(ISBLANK(G6),"",G6)</f>
        <v>38.200000000000003</v>
      </c>
      <c r="K29" s="486">
        <f t="shared" ref="K29:K30" si="16">A6</f>
        <v>2021</v>
      </c>
      <c r="L29" s="479">
        <f t="shared" ref="L29:L30" si="17">IF(ISBLANK(O6),"",O6)</f>
        <v>30</v>
      </c>
      <c r="M29" s="479">
        <f t="shared" ref="M29:M30" si="18">IF(ISBLANK(N6),"",N6)</f>
        <v>28</v>
      </c>
    </row>
    <row r="30" spans="1:15" x14ac:dyDescent="0.25">
      <c r="F30" s="481">
        <f t="shared" si="13"/>
        <v>2022</v>
      </c>
      <c r="G30" s="311">
        <f t="shared" si="14"/>
        <v>33.200000000000003</v>
      </c>
      <c r="H30" s="311">
        <f t="shared" si="15"/>
        <v>41.4</v>
      </c>
      <c r="K30" s="481">
        <f t="shared" si="16"/>
        <v>2022</v>
      </c>
      <c r="L30" s="311">
        <f t="shared" si="17"/>
        <v>27</v>
      </c>
      <c r="M30" s="311">
        <f t="shared" si="18"/>
        <v>30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29</v>
      </c>
      <c r="H35" s="310">
        <f>IF(ISBLANK(G5),"",G5)</f>
        <v>37.799999999999997</v>
      </c>
      <c r="K35" s="514">
        <f>A5</f>
        <v>2020</v>
      </c>
      <c r="L35" s="310">
        <f>IF(ISBLANK(O5),"",O5)</f>
        <v>25</v>
      </c>
      <c r="M35" s="310">
        <f>IF(ISBLANK(N5),"",N5)</f>
        <v>26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30.2</v>
      </c>
      <c r="H36" s="479">
        <f t="shared" ref="H36:H37" si="21">IF(ISBLANK(G6),"",G6)</f>
        <v>38.200000000000003</v>
      </c>
      <c r="K36" s="486">
        <f t="shared" ref="K36:K37" si="22">A6</f>
        <v>2021</v>
      </c>
      <c r="L36" s="479">
        <f t="shared" ref="L36:L37" si="23">IF(ISBLANK(O6),"",O6)</f>
        <v>30</v>
      </c>
      <c r="M36" s="479">
        <f t="shared" ref="M36:M37" si="24">IF(ISBLANK(N6),"",N6)</f>
        <v>28</v>
      </c>
    </row>
    <row r="37" spans="6:15" x14ac:dyDescent="0.25">
      <c r="F37" s="481">
        <f t="shared" si="19"/>
        <v>2022</v>
      </c>
      <c r="G37" s="311">
        <f t="shared" si="20"/>
        <v>33.200000000000003</v>
      </c>
      <c r="H37" s="311">
        <f t="shared" si="21"/>
        <v>41.4</v>
      </c>
      <c r="K37" s="481">
        <f t="shared" si="22"/>
        <v>2022</v>
      </c>
      <c r="L37" s="311">
        <f t="shared" si="23"/>
        <v>27</v>
      </c>
      <c r="M37" s="311">
        <f t="shared" si="24"/>
        <v>30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21.2</v>
      </c>
      <c r="C6" s="35">
        <v>18.600000000000001</v>
      </c>
      <c r="D6" s="63">
        <v>23.5</v>
      </c>
      <c r="E6" s="35">
        <v>54.6</v>
      </c>
      <c r="F6" s="35">
        <v>54.1</v>
      </c>
      <c r="G6" s="35">
        <v>55.1</v>
      </c>
      <c r="H6" s="292">
        <v>24.2</v>
      </c>
      <c r="I6" s="35">
        <v>27.3</v>
      </c>
      <c r="J6" s="63">
        <v>21.4</v>
      </c>
      <c r="M6" s="127" t="s">
        <v>16</v>
      </c>
      <c r="N6" s="935">
        <f>IF(ISBLANK(B8),"",B8)</f>
        <v>13.7</v>
      </c>
      <c r="O6" s="935">
        <f>IF(ISBLANK(E8),"",E8)</f>
        <v>53.5</v>
      </c>
      <c r="P6" s="128">
        <f>IF(ISBLANK(H8),"",H8)</f>
        <v>32.799999999999997</v>
      </c>
    </row>
    <row r="7" spans="1:19" x14ac:dyDescent="0.25">
      <c r="A7" s="286">
        <v>2022</v>
      </c>
      <c r="B7" s="167">
        <v>21.4</v>
      </c>
      <c r="C7" s="94">
        <v>19</v>
      </c>
      <c r="D7" s="169">
        <v>24.1</v>
      </c>
      <c r="E7" s="94">
        <v>51.5</v>
      </c>
      <c r="F7" s="94">
        <v>52.9</v>
      </c>
      <c r="G7" s="94">
        <v>50</v>
      </c>
      <c r="H7" s="167">
        <v>27.1</v>
      </c>
      <c r="I7" s="94">
        <v>28.2</v>
      </c>
      <c r="J7" s="169">
        <v>25.9</v>
      </c>
    </row>
    <row r="8" spans="1:19" x14ac:dyDescent="0.25">
      <c r="A8" s="218">
        <v>2023</v>
      </c>
      <c r="B8" s="167">
        <v>13.7</v>
      </c>
      <c r="C8" s="94">
        <v>12.7</v>
      </c>
      <c r="D8" s="169">
        <v>14.7</v>
      </c>
      <c r="E8" s="94">
        <v>53.5</v>
      </c>
      <c r="F8" s="94">
        <v>50.7</v>
      </c>
      <c r="G8" s="94">
        <v>56.6</v>
      </c>
      <c r="H8" s="167">
        <v>32.799999999999997</v>
      </c>
      <c r="I8" s="94">
        <v>36.6</v>
      </c>
      <c r="J8" s="169">
        <v>28.7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14.7</v>
      </c>
      <c r="O12" s="936">
        <f>IF(ISBLANK(G8),"",G8)</f>
        <v>56.6</v>
      </c>
      <c r="P12" s="938">
        <f>IF(ISBLANK(J8),"",J8)</f>
        <v>28.7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12.7</v>
      </c>
      <c r="O13" s="937">
        <f>IF(ISBLANK(F8),"",F8)</f>
        <v>50.7</v>
      </c>
      <c r="P13" s="939">
        <f>IF(ISBLANK(I8),"",I8)</f>
        <v>36.6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13.7</v>
      </c>
      <c r="O20" s="935">
        <f>IF(ISBLANK(E8),"",E8)</f>
        <v>53.5</v>
      </c>
      <c r="P20" s="940">
        <f>IF(ISBLANK(H8),"",H8)</f>
        <v>32.799999999999997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14.7</v>
      </c>
      <c r="O24" s="936">
        <f>IF(ISBLANK(G8),"",G8)</f>
        <v>56.6</v>
      </c>
      <c r="P24" s="938">
        <f>IF(ISBLANK(J8),"",J8)</f>
        <v>28.7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12.7</v>
      </c>
      <c r="O25" s="937">
        <f>IF(ISBLANK(F8),"",F8)</f>
        <v>50.7</v>
      </c>
      <c r="P25" s="939">
        <f>IF(ISBLANK(I8),"",I8)</f>
        <v>36.6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786033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68055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799046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69181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1275555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110438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244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381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14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35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331626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11.9</v>
      </c>
      <c r="E20" s="600">
        <v>12.6</v>
      </c>
      <c r="F20" s="600">
        <v>11.6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29.9</v>
      </c>
      <c r="E21" s="751">
        <v>40.799999999999997</v>
      </c>
      <c r="F21" s="751">
        <v>35.299999999999997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9.6</v>
      </c>
      <c r="E22" s="752">
        <v>2.1</v>
      </c>
      <c r="F22" s="752">
        <v>1.8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11.6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35.299999999999997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51.300000000000004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11.6</v>
      </c>
      <c r="C30" s="204" t="s">
        <v>493</v>
      </c>
    </row>
    <row r="31" spans="1:11" x14ac:dyDescent="0.25">
      <c r="A31" s="698" t="s">
        <v>1430</v>
      </c>
      <c r="B31" s="734">
        <f>F21</f>
        <v>35.299999999999997</v>
      </c>
    </row>
    <row r="32" spans="1:11" x14ac:dyDescent="0.25">
      <c r="A32" s="698" t="s">
        <v>1431</v>
      </c>
      <c r="B32" s="734">
        <f>F22</f>
        <v>1.8</v>
      </c>
    </row>
    <row r="33" spans="1:2" x14ac:dyDescent="0.25">
      <c r="A33" s="699" t="s">
        <v>1432</v>
      </c>
      <c r="B33" s="732">
        <f>100-(B30+B31+B32)</f>
        <v>51.300000000000004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241</v>
      </c>
      <c r="C4" s="71">
        <v>9</v>
      </c>
      <c r="D4" s="71">
        <v>14</v>
      </c>
      <c r="G4" s="217">
        <f>A4</f>
        <v>2021</v>
      </c>
      <c r="H4" s="289">
        <f>IF(ISBLANK(C4),"",C4)</f>
        <v>9</v>
      </c>
      <c r="I4" s="289">
        <f>IF(ISBLANK(D4),"",D4)</f>
        <v>14</v>
      </c>
    </row>
    <row r="5" spans="1:9" x14ac:dyDescent="0.25">
      <c r="A5" s="286">
        <v>2022</v>
      </c>
      <c r="B5" s="214">
        <v>237</v>
      </c>
      <c r="C5" s="214">
        <v>15</v>
      </c>
      <c r="D5" s="214">
        <v>12</v>
      </c>
      <c r="G5" s="286">
        <f t="shared" ref="G5:G6" si="0">A5</f>
        <v>2022</v>
      </c>
      <c r="H5" s="290">
        <f t="shared" ref="H5:H6" si="1">IF(ISBLANK(C5),"",C5)</f>
        <v>15</v>
      </c>
      <c r="I5" s="290">
        <f t="shared" ref="I5:I6" si="2">IF(ISBLANK(D5),"",D5)</f>
        <v>12</v>
      </c>
    </row>
    <row r="6" spans="1:9" x14ac:dyDescent="0.25">
      <c r="A6" s="218">
        <v>2023</v>
      </c>
      <c r="B6" s="168">
        <v>244</v>
      </c>
      <c r="C6" s="168">
        <v>4</v>
      </c>
      <c r="D6" s="168">
        <v>12</v>
      </c>
      <c r="G6" s="219">
        <f t="shared" si="0"/>
        <v>2023</v>
      </c>
      <c r="H6" s="291">
        <f t="shared" si="1"/>
        <v>4</v>
      </c>
      <c r="I6" s="291">
        <f t="shared" si="2"/>
        <v>12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9</v>
      </c>
      <c r="I12" s="289">
        <f>IF(ISBLANK(D4),"",D4)</f>
        <v>14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15</v>
      </c>
      <c r="I13" s="290">
        <f t="shared" si="4"/>
        <v>12</v>
      </c>
    </row>
    <row r="14" spans="1:9" x14ac:dyDescent="0.25">
      <c r="G14" s="219">
        <f t="shared" si="3"/>
        <v>2023</v>
      </c>
      <c r="H14" s="291">
        <f t="shared" ref="H14:I14" si="5">IF(ISBLANK(C6),"",C6)</f>
        <v>4</v>
      </c>
      <c r="I14" s="291">
        <f t="shared" si="5"/>
        <v>12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351</v>
      </c>
      <c r="C23" s="71">
        <v>20</v>
      </c>
      <c r="D23" s="71">
        <v>28</v>
      </c>
      <c r="G23" s="217">
        <f>A23</f>
        <v>2021</v>
      </c>
      <c r="H23" s="289">
        <f>IF(ISBLANK(C23),"",C23)</f>
        <v>20</v>
      </c>
      <c r="I23" s="289">
        <f>IF(ISBLANK(D23),"",D23)</f>
        <v>28</v>
      </c>
    </row>
    <row r="24" spans="1:13" x14ac:dyDescent="0.25">
      <c r="A24" s="286">
        <v>2022</v>
      </c>
      <c r="B24" s="214">
        <v>358</v>
      </c>
      <c r="C24" s="214">
        <v>23</v>
      </c>
      <c r="D24" s="214">
        <v>31</v>
      </c>
      <c r="G24" s="286">
        <f t="shared" ref="G24:G25" si="6">A24</f>
        <v>2022</v>
      </c>
      <c r="H24" s="290">
        <f t="shared" ref="H24:H25" si="7">IF(ISBLANK(C24),"",C24)</f>
        <v>23</v>
      </c>
      <c r="I24" s="290">
        <f t="shared" ref="I24:I25" si="8">IF(ISBLANK(D24),"",D24)</f>
        <v>31</v>
      </c>
    </row>
    <row r="25" spans="1:13" x14ac:dyDescent="0.25">
      <c r="A25" s="218">
        <v>2023</v>
      </c>
      <c r="B25" s="168">
        <v>381</v>
      </c>
      <c r="C25" s="168">
        <v>14</v>
      </c>
      <c r="D25" s="168">
        <v>35</v>
      </c>
      <c r="G25" s="219">
        <f t="shared" si="6"/>
        <v>2023</v>
      </c>
      <c r="H25" s="291">
        <f t="shared" si="7"/>
        <v>14</v>
      </c>
      <c r="I25" s="291">
        <f t="shared" si="8"/>
        <v>35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20</v>
      </c>
      <c r="I31" s="289">
        <f>IF(ISBLANK(D23),"",D23)</f>
        <v>28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23</v>
      </c>
      <c r="I32" s="290">
        <f t="shared" si="10"/>
        <v>31</v>
      </c>
    </row>
    <row r="33" spans="7:9" x14ac:dyDescent="0.25">
      <c r="G33" s="219">
        <f t="shared" si="9"/>
        <v>2023</v>
      </c>
      <c r="H33" s="291">
        <f t="shared" ref="H33:I33" si="11">IF(ISBLANK(C25),"",C25)</f>
        <v>14</v>
      </c>
      <c r="I33" s="291">
        <f t="shared" si="11"/>
        <v>35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117610</v>
      </c>
      <c r="C4" s="1077">
        <v>9330</v>
      </c>
      <c r="D4" s="110">
        <v>294400</v>
      </c>
      <c r="E4" s="70">
        <v>23356</v>
      </c>
      <c r="F4" s="1076">
        <v>94468</v>
      </c>
      <c r="G4" s="70">
        <v>7494</v>
      </c>
      <c r="H4" s="1078">
        <v>985086</v>
      </c>
      <c r="I4" s="1077">
        <v>78150</v>
      </c>
    </row>
    <row r="5" spans="1:9" x14ac:dyDescent="0.25">
      <c r="A5" s="587">
        <v>2021</v>
      </c>
      <c r="B5" s="1079">
        <v>123977</v>
      </c>
      <c r="C5" s="1080">
        <v>9922</v>
      </c>
      <c r="D5" s="160">
        <v>401641</v>
      </c>
      <c r="E5" s="212">
        <v>32144</v>
      </c>
      <c r="F5" s="1079">
        <v>20236</v>
      </c>
      <c r="G5" s="212">
        <v>1620</v>
      </c>
      <c r="H5" s="1081">
        <v>985448</v>
      </c>
      <c r="I5" s="1080">
        <v>78867</v>
      </c>
    </row>
    <row r="6" spans="1:9" x14ac:dyDescent="0.25">
      <c r="A6" s="588">
        <v>2022</v>
      </c>
      <c r="B6" s="1082">
        <v>148434</v>
      </c>
      <c r="C6" s="1083">
        <v>12851</v>
      </c>
      <c r="D6" s="169">
        <v>450343</v>
      </c>
      <c r="E6" s="167">
        <v>38991</v>
      </c>
      <c r="F6" s="1082">
        <v>22332</v>
      </c>
      <c r="G6" s="167">
        <v>1934</v>
      </c>
      <c r="H6" s="1084">
        <v>1275555</v>
      </c>
      <c r="I6" s="1083">
        <v>110438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177951</v>
      </c>
      <c r="C4" s="1076">
        <v>586728</v>
      </c>
      <c r="D4" s="1077">
        <v>46547</v>
      </c>
      <c r="E4" s="1076">
        <v>586615</v>
      </c>
      <c r="F4" s="1077">
        <v>46538</v>
      </c>
    </row>
    <row r="5" spans="1:6" x14ac:dyDescent="0.25">
      <c r="A5" s="480">
        <v>2021</v>
      </c>
      <c r="B5" s="1081">
        <v>103108</v>
      </c>
      <c r="C5" s="1079">
        <v>575444</v>
      </c>
      <c r="D5" s="1080">
        <v>46054</v>
      </c>
      <c r="E5" s="1079">
        <v>557011</v>
      </c>
      <c r="F5" s="1080">
        <v>44579</v>
      </c>
    </row>
    <row r="6" spans="1:6" ht="15.75" thickBot="1" x14ac:dyDescent="0.3">
      <c r="A6" s="960">
        <v>2022</v>
      </c>
      <c r="B6" s="1085">
        <v>331626</v>
      </c>
      <c r="C6" s="1086">
        <v>786033</v>
      </c>
      <c r="D6" s="1087">
        <v>68055</v>
      </c>
      <c r="E6" s="1086">
        <v>799046</v>
      </c>
      <c r="F6" s="1087">
        <v>69181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Бачки Петровац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158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11550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73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17.100000000000001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74.41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159.5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2.5099999999999998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10596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10681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363</v>
      </c>
      <c r="C63" s="548">
        <f>IF(ISBLANK('DEM2'!C7),"-",'DEM2'!C7)</f>
        <v>413</v>
      </c>
      <c r="D63" s="548"/>
      <c r="E63" s="548">
        <f>IF(ISBLANK('DEM2'!D8),"-",'DEM2'!D8)</f>
        <v>336</v>
      </c>
      <c r="F63" s="548">
        <f>IF(ISBLANK('DEM2'!C8),"-",'DEM2'!C8)</f>
        <v>387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481</v>
      </c>
      <c r="C64" s="317">
        <f>IF(ISBLANK('DEM2'!F7),"-",'DEM2'!F7)</f>
        <v>501</v>
      </c>
      <c r="D64" s="789"/>
      <c r="E64" s="317">
        <f>IF(ISBLANK('DEM2'!G8),"-",'DEM2'!G8)</f>
        <v>454</v>
      </c>
      <c r="F64" s="317">
        <f>IF(ISBLANK('DEM2'!F8),"-",'DEM2'!F8)</f>
        <v>480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243</v>
      </c>
      <c r="C65" s="345">
        <f>IF(ISBLANK('DEM2'!I7),"-",'DEM2'!I7)</f>
        <v>287</v>
      </c>
      <c r="D65" s="393"/>
      <c r="E65" s="345">
        <f>IF(ISBLANK('DEM2'!J8),"-",'DEM2'!J8)</f>
        <v>218</v>
      </c>
      <c r="F65" s="345">
        <f>IF(ISBLANK('DEM2'!I8),"-",'DEM2'!I8)</f>
        <v>264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1022</v>
      </c>
      <c r="C66" s="317">
        <f>IF(ISBLANK('DEM2'!L7),"-",'DEM2'!L7)</f>
        <v>1136</v>
      </c>
      <c r="D66" s="395"/>
      <c r="E66" s="317">
        <f>IF(ISBLANK('DEM2'!M8),"-",'DEM2'!M8)</f>
        <v>952</v>
      </c>
      <c r="F66" s="317">
        <f>IF(ISBLANK('DEM2'!L8),"-",'DEM2'!L8)</f>
        <v>1070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964</v>
      </c>
      <c r="C67" s="317">
        <f>IF(ISBLANK('DEM2'!O7),"-",'DEM2'!O7)</f>
        <v>1102</v>
      </c>
      <c r="D67" s="395"/>
      <c r="E67" s="317">
        <f>IF(ISBLANK('DEM2'!P8),"-",'DEM2'!P8)</f>
        <v>761</v>
      </c>
      <c r="F67" s="317">
        <f>IF(ISBLANK('DEM2'!O8),"-",'DEM2'!O8)</f>
        <v>875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3870</v>
      </c>
      <c r="C68" s="414">
        <f>IF(ISBLANK('DEM2'!R7),"-",'DEM2'!R7)</f>
        <v>4200</v>
      </c>
      <c r="D68" s="420"/>
      <c r="E68" s="414">
        <f>IF(ISBLANK('DEM2'!S8),"-",'DEM2'!S8)</f>
        <v>3460</v>
      </c>
      <c r="F68" s="414">
        <f>IF(ISBLANK('DEM2'!R8),"-",'DEM2'!R8)</f>
        <v>3776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6288</v>
      </c>
      <c r="C69" s="463">
        <f>IF(ISBLANK('DEM2'!U7),"-",'DEM2'!U7)</f>
        <v>6207</v>
      </c>
      <c r="D69" s="799"/>
      <c r="E69" s="463">
        <f>IF(ISBLANK('DEM2'!V8),"-",'DEM2'!V8)</f>
        <v>5800</v>
      </c>
      <c r="F69" s="463">
        <f>IF(ISBLANK('DEM2'!U8),"-",'DEM2'!U8)</f>
        <v>5750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8.8000000000000007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10.8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4510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4309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37.299999999999997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70396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271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29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19.7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22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32.9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6.3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1275555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110438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450343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256620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38991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148434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12851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22332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1934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786033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68055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799046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69181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244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381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331626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1661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1492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1714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3094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1631</v>
      </c>
      <c r="C300" s="808">
        <f>IF(ISBLANK(POLJ3!C4),"-",POLJ3!C4)</f>
        <v>292</v>
      </c>
      <c r="D300" s="1153">
        <f>IF(ISBLANK(POLJ3!D4),"-",POLJ3!D4)</f>
        <v>1339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1157</v>
      </c>
      <c r="C301" s="789">
        <f>IF(ISBLANK(POLJ3!C5),"-",POLJ3!C5)</f>
        <v>714</v>
      </c>
      <c r="D301" s="1154">
        <f>IF(ISBLANK(POLJ3!D5),"-",POLJ3!D5)</f>
        <v>443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</v>
      </c>
      <c r="C302" s="790">
        <f>IF(ISBLANK(POLJ3!C6),"-",POLJ3!C6)</f>
        <v>0</v>
      </c>
      <c r="D302" s="1155">
        <f>IF(ISBLANK(POLJ3!D6),"-",POLJ3!D6)</f>
        <v>1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241</v>
      </c>
      <c r="C303" s="791">
        <f>IF(ISBLANK(POLJ3!C7),"-",POLJ3!C7)</f>
        <v>76</v>
      </c>
      <c r="D303" s="1164">
        <f>IF(ISBLANK(POLJ3!D7),"-",POLJ3!D7)</f>
        <v>165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1661</v>
      </c>
      <c r="C304" s="807">
        <f>IF(ISBLANK(POLJ3!C8),"-",POLJ3!C8)</f>
        <v>273</v>
      </c>
      <c r="D304" s="1122">
        <f>IF(ISBLANK(POLJ3!D8),"-",POLJ3!D8)</f>
        <v>1388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69.290000000000006</v>
      </c>
      <c r="C310" s="1123"/>
      <c r="D310" s="3"/>
      <c r="E310" s="5"/>
      <c r="F310" s="5"/>
      <c r="G310" s="815" t="s">
        <v>765</v>
      </c>
      <c r="H310" s="816">
        <f>IF(ISBLANK(POLJ2!H3),"-",POLJ2!H3)</f>
        <v>1547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15891.29</v>
      </c>
      <c r="C311" s="1124"/>
      <c r="D311" s="3"/>
      <c r="E311" s="5"/>
      <c r="F311" s="5"/>
      <c r="G311" s="810" t="s">
        <v>766</v>
      </c>
      <c r="H311" s="248">
        <f>IF(ISBLANK(POLJ2!H4),"-",POLJ2!H4)</f>
        <v>5372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50.67</v>
      </c>
      <c r="C312" s="1124"/>
      <c r="D312" s="3"/>
      <c r="E312" s="5"/>
      <c r="F312" s="5"/>
      <c r="G312" s="810" t="s">
        <v>767</v>
      </c>
      <c r="H312" s="248">
        <f>IF(ISBLANK(POLJ2!H5),"-",POLJ2!H5)</f>
        <v>526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9.76</v>
      </c>
      <c r="C313" s="1124"/>
      <c r="D313" s="3"/>
      <c r="E313" s="5"/>
      <c r="F313" s="5"/>
      <c r="G313" s="812" t="s">
        <v>768</v>
      </c>
      <c r="H313" s="249">
        <f>IF(ISBLANK(POLJ2!H6),"-",POLJ2!H6)</f>
        <v>29877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16.8</v>
      </c>
      <c r="C314" s="1124"/>
      <c r="D314" s="3"/>
      <c r="E314" s="5"/>
      <c r="F314" s="5"/>
      <c r="G314" s="814" t="s">
        <v>16</v>
      </c>
      <c r="H314" s="817">
        <f>IF(ISBLANK(POLJ2!H7),"-",POLJ2!H7)</f>
        <v>37322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11.02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16048.83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71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27.8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426</v>
      </c>
      <c r="I364" s="808">
        <f>IF(ISBLANK(OBRAZ2!I6),"-",OBRAZ2!I6)</f>
        <v>215</v>
      </c>
      <c r="J364" s="808">
        <f>IF(ISBLANK(OBRAZ2!J6),"-",OBRAZ2!J6)</f>
        <v>211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286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4</v>
      </c>
      <c r="I365" s="789">
        <f>IF(ISBLANK(OBRAZ2!I7),"-",OBRAZ2!I7)</f>
        <v>2</v>
      </c>
      <c r="J365" s="789">
        <f>IF(ISBLANK(OBRAZ2!J7),"-",OBRAZ2!J7)</f>
        <v>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104.4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17</v>
      </c>
      <c r="I366" s="807">
        <f>IF(ISBLANK(OBRAZ2!I8),"-",OBRAZ2!I8)</f>
        <v>5</v>
      </c>
      <c r="J366" s="807">
        <f>IF(ISBLANK(OBRAZ2!J8),"-",OBRAZ2!J8)</f>
        <v>12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99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2.1276595744680851</v>
      </c>
      <c r="I375" s="850">
        <f>IF(ISBLANK(OBRAZ2!C12),"-",OBRAZ2!C21)</f>
        <v>0</v>
      </c>
      <c r="J375" s="850">
        <f>IF(ISBLANK(OBRAZ2!D12),"-",OBRAZ2!D21)</f>
        <v>3.070175438596491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69.267139479905438</v>
      </c>
      <c r="I377" s="851">
        <f>IF(ISBLANK(OBRAZ2!C14),"-",OBRAZ2!C23)</f>
        <v>79.577464788732399</v>
      </c>
      <c r="J377" s="851">
        <f>IF(ISBLANK(OBRAZ2!D14),"-",OBRAZ2!D23)</f>
        <v>75.219298245614027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16.784869976359339</v>
      </c>
      <c r="I379" s="851">
        <f>IF(ISBLANK(OBRAZ2!C16),"-",OBRAZ2!C25)</f>
        <v>0.93896713615023475</v>
      </c>
      <c r="J379" s="851">
        <f>IF(ISBLANK(OBRAZ2!D16),"-",OBRAZ2!D25)</f>
        <v>6.140350877192982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11.82033096926714</v>
      </c>
      <c r="I380" s="852">
        <f>IF(ISBLANK(OBRAZ2!C17),"-",OBRAZ2!C26)</f>
        <v>19.483568075117372</v>
      </c>
      <c r="J380" s="852">
        <f>IF(ISBLANK(OBRAZ2!D17),"-",OBRAZ2!D26)</f>
        <v>15.570175438596493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431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479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96.8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118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298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97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-1.1000000000000001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3936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12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1940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16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1.3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99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0.83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97.2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950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8.1999999999999993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238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2883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5.9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5.9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3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120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106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6.1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67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2.6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25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68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23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4.3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52.9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32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39.472999999999999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1.8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39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305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4932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190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2125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181.17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15.87792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29</v>
      </c>
      <c r="D696" s="315"/>
      <c r="E696" s="314"/>
      <c r="F696" s="5"/>
      <c r="G696" s="837">
        <v>2012</v>
      </c>
      <c r="H696" s="835">
        <f>IF(ISBLANK(INDEKSI2!B5),"-",INDEKSI2!B5)</f>
        <v>31.44</v>
      </c>
      <c r="I696" s="835">
        <f>IF(ISBLANK(INDEKSI2!C5),"-",INDEKSI2!C5)</f>
        <v>62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50.43</v>
      </c>
      <c r="D697" s="315"/>
      <c r="E697" s="314"/>
      <c r="F697" s="5"/>
      <c r="G697" s="838">
        <v>2013</v>
      </c>
      <c r="H697" s="559">
        <f>IF(ISBLANK(INDEKSI2!B6),"-",INDEKSI2!B6)</f>
        <v>34.61</v>
      </c>
      <c r="I697" s="559">
        <f>IF(ISBLANK(INDEKSI2!C6),"-",INDEKSI2!C6)</f>
        <v>44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35.44</v>
      </c>
      <c r="I698" s="836">
        <f>IF(ISBLANK(INDEKSI2!C7),"-",INDEKSI2!C7)</f>
        <v>44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344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735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944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2274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32.9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6.3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19.7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22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35.44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44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15.87792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29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50.43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34.369999999999997</v>
      </c>
      <c r="C4" s="721">
        <v>42</v>
      </c>
      <c r="D4" s="710"/>
      <c r="E4" s="711"/>
      <c r="F4" s="712"/>
    </row>
    <row r="5" spans="1:6" x14ac:dyDescent="0.25">
      <c r="A5" s="286">
        <v>2012</v>
      </c>
      <c r="B5" s="614">
        <v>31.44</v>
      </c>
      <c r="C5" s="722">
        <v>62</v>
      </c>
      <c r="D5" s="713"/>
      <c r="E5" s="641"/>
      <c r="F5" s="714"/>
    </row>
    <row r="6" spans="1:6" x14ac:dyDescent="0.25">
      <c r="A6" s="286">
        <v>2013</v>
      </c>
      <c r="B6" s="614">
        <v>34.61</v>
      </c>
      <c r="C6" s="722">
        <v>44</v>
      </c>
      <c r="D6" s="715">
        <v>15.87792</v>
      </c>
      <c r="E6" s="609">
        <v>29</v>
      </c>
      <c r="F6" s="716">
        <v>50.43</v>
      </c>
    </row>
    <row r="7" spans="1:6" x14ac:dyDescent="0.25">
      <c r="A7" s="219">
        <v>2014</v>
      </c>
      <c r="B7" s="615">
        <v>35.44</v>
      </c>
      <c r="C7" s="723">
        <v>44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1661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1714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1492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69.290000000000006</v>
      </c>
      <c r="G3" s="217" t="s">
        <v>765</v>
      </c>
      <c r="H3" s="71">
        <v>1547</v>
      </c>
    </row>
    <row r="4" spans="1:9" x14ac:dyDescent="0.25">
      <c r="A4" s="286" t="s">
        <v>760</v>
      </c>
      <c r="B4" s="214">
        <v>15891.29</v>
      </c>
      <c r="G4" s="286" t="s">
        <v>766</v>
      </c>
      <c r="H4" s="214">
        <v>5372</v>
      </c>
    </row>
    <row r="5" spans="1:9" x14ac:dyDescent="0.25">
      <c r="A5" s="286" t="s">
        <v>761</v>
      </c>
      <c r="B5" s="214">
        <v>50.67</v>
      </c>
      <c r="G5" s="286" t="s">
        <v>767</v>
      </c>
      <c r="H5" s="214">
        <v>526</v>
      </c>
    </row>
    <row r="6" spans="1:9" x14ac:dyDescent="0.25">
      <c r="A6" s="286" t="s">
        <v>762</v>
      </c>
      <c r="B6" s="214">
        <v>9.76</v>
      </c>
      <c r="G6" s="286" t="s">
        <v>768</v>
      </c>
      <c r="H6" s="214">
        <v>29877</v>
      </c>
    </row>
    <row r="7" spans="1:9" x14ac:dyDescent="0.25">
      <c r="A7" s="286" t="s">
        <v>763</v>
      </c>
      <c r="B7" s="214">
        <v>16.8</v>
      </c>
      <c r="G7" s="1" t="s">
        <v>24</v>
      </c>
      <c r="H7" s="288">
        <v>37322</v>
      </c>
    </row>
    <row r="8" spans="1:9" x14ac:dyDescent="0.25">
      <c r="A8" s="287" t="s">
        <v>764</v>
      </c>
      <c r="B8" s="73">
        <v>11.02</v>
      </c>
    </row>
    <row r="9" spans="1:9" x14ac:dyDescent="0.25">
      <c r="A9" s="1" t="s">
        <v>24</v>
      </c>
      <c r="B9" s="288">
        <v>16048.83</v>
      </c>
      <c r="I9" s="41" t="s">
        <v>876</v>
      </c>
    </row>
    <row r="10" spans="1:9" x14ac:dyDescent="0.25">
      <c r="G10" s="29" t="s">
        <v>775</v>
      </c>
      <c r="H10" s="58">
        <v>3094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1631</v>
      </c>
      <c r="C4" s="55">
        <v>292</v>
      </c>
      <c r="D4" s="110">
        <v>1339</v>
      </c>
    </row>
    <row r="5" spans="1:4" ht="30" customHeight="1" x14ac:dyDescent="0.25">
      <c r="A5" s="274" t="s">
        <v>884</v>
      </c>
      <c r="B5" s="212">
        <v>1157</v>
      </c>
      <c r="C5" s="58">
        <v>714</v>
      </c>
      <c r="D5" s="160">
        <v>443</v>
      </c>
    </row>
    <row r="6" spans="1:4" x14ac:dyDescent="0.25">
      <c r="A6" s="274" t="s">
        <v>772</v>
      </c>
      <c r="B6" s="212">
        <v>1</v>
      </c>
      <c r="C6" s="58">
        <v>0</v>
      </c>
      <c r="D6" s="160">
        <v>1</v>
      </c>
    </row>
    <row r="7" spans="1:4" ht="30" x14ac:dyDescent="0.25">
      <c r="A7" s="274" t="s">
        <v>773</v>
      </c>
      <c r="B7" s="212">
        <v>241</v>
      </c>
      <c r="C7" s="58">
        <v>76</v>
      </c>
      <c r="D7" s="160">
        <v>165</v>
      </c>
    </row>
    <row r="8" spans="1:4" x14ac:dyDescent="0.25">
      <c r="A8" s="201" t="s">
        <v>774</v>
      </c>
      <c r="B8" s="72">
        <v>1661</v>
      </c>
      <c r="C8" s="61">
        <v>273</v>
      </c>
      <c r="D8" s="111">
        <v>1388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61.711322385479697</v>
      </c>
      <c r="C15" s="278">
        <f>D5/B5*100</f>
        <v>38.28867761452031</v>
      </c>
    </row>
    <row r="16" spans="1:4" ht="30" x14ac:dyDescent="0.25">
      <c r="A16" s="279" t="s">
        <v>821</v>
      </c>
      <c r="B16" s="283">
        <f>C4/B4*100</f>
        <v>17.903126916002453</v>
      </c>
      <c r="C16" s="280">
        <f>D4/B4*100</f>
        <v>82.096873083997551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61.711322385479697</v>
      </c>
      <c r="C22" s="278">
        <f t="shared" si="0"/>
        <v>38.28867761452031</v>
      </c>
    </row>
    <row r="23" spans="1:3" ht="30" x14ac:dyDescent="0.25">
      <c r="A23" s="279" t="s">
        <v>858</v>
      </c>
      <c r="B23" s="285">
        <f t="shared" si="0"/>
        <v>17.903126916002453</v>
      </c>
      <c r="C23" s="284">
        <f t="shared" si="0"/>
        <v>82.096873083997551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71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27.8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286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104.4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99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445</v>
      </c>
      <c r="C6" s="973">
        <v>223</v>
      </c>
      <c r="D6" s="945">
        <v>222</v>
      </c>
      <c r="E6" s="973">
        <v>423</v>
      </c>
      <c r="F6" s="973">
        <v>217</v>
      </c>
      <c r="G6" s="945">
        <v>206</v>
      </c>
      <c r="H6" s="599">
        <v>426</v>
      </c>
      <c r="I6" s="616">
        <v>215</v>
      </c>
      <c r="J6" s="945">
        <v>211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4</v>
      </c>
      <c r="F7" s="975">
        <v>2</v>
      </c>
      <c r="G7" s="976">
        <v>2</v>
      </c>
      <c r="H7" s="753">
        <v>4</v>
      </c>
      <c r="I7" s="690">
        <v>2</v>
      </c>
      <c r="J7" s="976">
        <v>2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10</v>
      </c>
      <c r="F8" s="978">
        <v>5</v>
      </c>
      <c r="G8" s="979">
        <v>5</v>
      </c>
      <c r="H8" s="754">
        <v>17</v>
      </c>
      <c r="I8" s="691">
        <v>5</v>
      </c>
      <c r="J8" s="979">
        <v>12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9</v>
      </c>
      <c r="C12" s="600">
        <v>0</v>
      </c>
      <c r="D12" s="600">
        <v>14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293</v>
      </c>
      <c r="C14" s="751">
        <v>339</v>
      </c>
      <c r="D14" s="751">
        <v>343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71</v>
      </c>
      <c r="C16" s="1029">
        <v>4</v>
      </c>
      <c r="D16" s="751">
        <v>28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50</v>
      </c>
      <c r="C17" s="752">
        <v>83</v>
      </c>
      <c r="D17" s="752">
        <v>71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2.1276595744680851</v>
      </c>
      <c r="C21" s="289">
        <f>C12/SUM(C12:C17)*100</f>
        <v>0</v>
      </c>
      <c r="D21" s="289">
        <f>D12/SUM(D12:D17)*100</f>
        <v>3.070175438596491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69.267139479905438</v>
      </c>
      <c r="C23" s="290">
        <f>C14/SUM(C12:C17)*100</f>
        <v>79.577464788732399</v>
      </c>
      <c r="D23" s="290">
        <f>D14/SUM(D12:D17)*100</f>
        <v>75.219298245614027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16.784869976359339</v>
      </c>
      <c r="C25" s="290">
        <f>C16/SUM(C12:C17)*100</f>
        <v>0.93896713615023475</v>
      </c>
      <c r="D25" s="290">
        <f>D16/SUM(D12:D17)*100</f>
        <v>6.140350877192982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11.82033096926714</v>
      </c>
      <c r="C26" s="291">
        <f>C17/SUM(C12:C17)*100</f>
        <v>19.483568075117372</v>
      </c>
      <c r="D26" s="291">
        <f>D17/SUM(D12:D17)*100</f>
        <v>15.570175438596493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14.1</v>
      </c>
      <c r="C7" s="600">
        <v>20.5</v>
      </c>
      <c r="D7" s="600">
        <v>18.7</v>
      </c>
    </row>
    <row r="8" spans="1:6" x14ac:dyDescent="0.25">
      <c r="A8" s="695" t="s">
        <v>944</v>
      </c>
      <c r="B8" s="751">
        <v>0</v>
      </c>
      <c r="C8" s="751">
        <v>79.599999999999994</v>
      </c>
      <c r="D8" s="751">
        <v>0</v>
      </c>
    </row>
    <row r="9" spans="1:6" x14ac:dyDescent="0.25">
      <c r="A9" s="696" t="s">
        <v>224</v>
      </c>
      <c r="B9" s="752">
        <v>85.9</v>
      </c>
      <c r="C9" s="752">
        <v>0</v>
      </c>
      <c r="D9" s="752">
        <v>81.3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14.1</v>
      </c>
      <c r="C13" s="697">
        <f t="shared" ref="C13:D13" si="1">IF(ISBLANK(C7),"",C7)</f>
        <v>20.5</v>
      </c>
      <c r="D13" s="697">
        <f t="shared" si="1"/>
        <v>18.7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79.599999999999994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85.9</v>
      </c>
      <c r="C15" s="699">
        <f t="shared" si="2"/>
        <v>0</v>
      </c>
      <c r="D15" s="699">
        <f t="shared" si="2"/>
        <v>81.3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14.1</v>
      </c>
      <c r="C18" s="697">
        <f t="shared" ref="C18:D18" si="4">IF(ISBLANK(C7),"",C7)</f>
        <v>20.5</v>
      </c>
      <c r="D18" s="697">
        <f t="shared" si="4"/>
        <v>18.7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79.599999999999994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85.9</v>
      </c>
      <c r="C20" s="699">
        <f t="shared" si="5"/>
        <v>0</v>
      </c>
      <c r="D20" s="699">
        <f t="shared" si="5"/>
        <v>81.3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92.4</v>
      </c>
      <c r="C5" s="611">
        <v>92.3</v>
      </c>
      <c r="D5" s="1030">
        <v>92.4</v>
      </c>
      <c r="F5" s="28"/>
      <c r="G5" s="693">
        <f>A5</f>
        <v>2020</v>
      </c>
      <c r="H5" s="669">
        <f>IF(ISBLANK(B5),"",B5)</f>
        <v>92.4</v>
      </c>
      <c r="I5" s="618">
        <f t="shared" ref="H5:I7" si="0">IF(ISBLANK(C5),"",C5)</f>
        <v>92.3</v>
      </c>
    </row>
    <row r="6" spans="1:10" x14ac:dyDescent="0.25">
      <c r="A6" s="749">
        <v>2021</v>
      </c>
      <c r="B6" s="601">
        <v>64.900000000000006</v>
      </c>
      <c r="C6" s="612">
        <v>98</v>
      </c>
      <c r="D6" s="946">
        <v>80.599999999999994</v>
      </c>
      <c r="F6" s="44"/>
      <c r="G6" s="693">
        <f t="shared" ref="G6:G7" si="1">A6</f>
        <v>2021</v>
      </c>
      <c r="H6" s="670">
        <f t="shared" si="0"/>
        <v>64.900000000000006</v>
      </c>
      <c r="I6" s="619">
        <f t="shared" si="0"/>
        <v>98</v>
      </c>
    </row>
    <row r="7" spans="1:10" x14ac:dyDescent="0.25">
      <c r="A7" s="750">
        <v>2022</v>
      </c>
      <c r="B7" s="601">
        <v>109.3</v>
      </c>
      <c r="C7" s="612">
        <v>96.3</v>
      </c>
      <c r="D7" s="946">
        <v>102.1</v>
      </c>
      <c r="F7" s="44"/>
      <c r="G7" s="693">
        <f t="shared" si="1"/>
        <v>2022</v>
      </c>
      <c r="H7" s="671">
        <f t="shared" si="0"/>
        <v>109.3</v>
      </c>
      <c r="I7" s="620">
        <f t="shared" si="0"/>
        <v>96.3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92.4</v>
      </c>
      <c r="I13" s="618">
        <f>IF(ISBLANK(C5),"",C5)</f>
        <v>92.3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64.900000000000006</v>
      </c>
      <c r="I14" s="619">
        <f t="shared" si="3"/>
        <v>98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109.3</v>
      </c>
      <c r="I15" s="620">
        <f t="shared" si="4"/>
        <v>96.3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Бачки Петровац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158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11550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73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17.100000000000001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74.41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159.5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2.5099999999999998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10596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10681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363</v>
      </c>
      <c r="C63" s="548">
        <f>IF(ISBLANK('DEM2'!C7),"-",'DEM2'!C7)</f>
        <v>413</v>
      </c>
      <c r="D63" s="548"/>
      <c r="E63" s="548">
        <f>IF(ISBLANK('DEM2'!D8),"-",'DEM2'!D8)</f>
        <v>336</v>
      </c>
      <c r="F63" s="548">
        <f>IF(ISBLANK('DEM2'!C8),"-",'DEM2'!C8)</f>
        <v>387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481</v>
      </c>
      <c r="C64" s="317">
        <f>IF(ISBLANK('DEM2'!F7),"-",'DEM2'!F7)</f>
        <v>501</v>
      </c>
      <c r="D64" s="789"/>
      <c r="E64" s="317">
        <f>IF(ISBLANK('DEM2'!G8),"-",'DEM2'!G8)</f>
        <v>454</v>
      </c>
      <c r="F64" s="317">
        <f>IF(ISBLANK('DEM2'!F8),"-",'DEM2'!F8)</f>
        <v>480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243</v>
      </c>
      <c r="C65" s="345">
        <f>IF(ISBLANK('DEM2'!I7),"-",'DEM2'!I7)</f>
        <v>287</v>
      </c>
      <c r="D65" s="393"/>
      <c r="E65" s="345">
        <f>IF(ISBLANK('DEM2'!J8),"-",'DEM2'!J8)</f>
        <v>218</v>
      </c>
      <c r="F65" s="345">
        <f>IF(ISBLANK('DEM2'!I8),"-",'DEM2'!I8)</f>
        <v>264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1022</v>
      </c>
      <c r="C66" s="348">
        <f>IF(ISBLANK('DEM2'!L7),"-",'DEM2'!L7)</f>
        <v>1136</v>
      </c>
      <c r="D66" s="394"/>
      <c r="E66" s="348">
        <f>IF(ISBLANK('DEM2'!M8),"-",'DEM2'!M8)</f>
        <v>952</v>
      </c>
      <c r="F66" s="348">
        <f>IF(ISBLANK('DEM2'!L8),"-",'DEM2'!L8)</f>
        <v>1070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964</v>
      </c>
      <c r="C67" s="345">
        <f>IF(ISBLANK('DEM2'!O7),"-",'DEM2'!O7)</f>
        <v>1102</v>
      </c>
      <c r="D67" s="393"/>
      <c r="E67" s="345">
        <f>IF(ISBLANK('DEM2'!P8),"-",'DEM2'!P8)</f>
        <v>761</v>
      </c>
      <c r="F67" s="345">
        <f>IF(ISBLANK('DEM2'!O8),"-",'DEM2'!O8)</f>
        <v>875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3870</v>
      </c>
      <c r="C68" s="317">
        <f>IF(ISBLANK('DEM2'!R7),"-",'DEM2'!R7)</f>
        <v>4200</v>
      </c>
      <c r="D68" s="395"/>
      <c r="E68" s="317">
        <f>IF(ISBLANK('DEM2'!S8),"-",'DEM2'!S8)</f>
        <v>3460</v>
      </c>
      <c r="F68" s="317">
        <f>IF(ISBLANK('DEM2'!R8),"-",'DEM2'!R8)</f>
        <v>3776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6288</v>
      </c>
      <c r="C69" s="463">
        <f>IF(ISBLANK('DEM2'!U7),"-",'DEM2'!U7)</f>
        <v>6207</v>
      </c>
      <c r="D69" s="799"/>
      <c r="E69" s="463">
        <f>IF(ISBLANK('DEM2'!V8),"-",'DEM2'!V8)</f>
        <v>5800</v>
      </c>
      <c r="F69" s="463">
        <f>IF(ISBLANK('DEM2'!U8),"-",'DEM2'!U8)</f>
        <v>5750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8.8000000000000007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10.8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4510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4309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37.299999999999997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70396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271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29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19.7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22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32.9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6.3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1275555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110438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450343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256620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38991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148434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12851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22332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1934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786033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68055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799046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69181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244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381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331626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1661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1492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1714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3094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1631</v>
      </c>
      <c r="C300" s="808">
        <f>IF(ISBLANK(POLJ3!C4),"-",POLJ3!C4)</f>
        <v>292</v>
      </c>
      <c r="D300" s="1153">
        <f>IF(ISBLANK(POLJ3!D4),"-",POLJ3!D4)</f>
        <v>1339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1157</v>
      </c>
      <c r="C301" s="789">
        <f>IF(ISBLANK(POLJ3!C5),"-",POLJ3!C5)</f>
        <v>714</v>
      </c>
      <c r="D301" s="1154">
        <f>IF(ISBLANK(POLJ3!D5),"-",POLJ3!D5)</f>
        <v>443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</v>
      </c>
      <c r="C302" s="790">
        <f>IF(ISBLANK(POLJ3!C6),"-",POLJ3!C6)</f>
        <v>0</v>
      </c>
      <c r="D302" s="1155">
        <f>IF(ISBLANK(POLJ3!D6),"-",POLJ3!D6)</f>
        <v>1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241</v>
      </c>
      <c r="C303" s="791">
        <f>IF(ISBLANK(POLJ3!C7),"-",POLJ3!C7)</f>
        <v>76</v>
      </c>
      <c r="D303" s="1164">
        <f>IF(ISBLANK(POLJ3!D7),"-",POLJ3!D7)</f>
        <v>165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1661</v>
      </c>
      <c r="C304" s="807">
        <f>IF(ISBLANK(POLJ3!C8),"-",POLJ3!C8)</f>
        <v>273</v>
      </c>
      <c r="D304" s="1122">
        <f>IF(ISBLANK(POLJ3!D8),"-",POLJ3!D8)</f>
        <v>1388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69.290000000000006</v>
      </c>
      <c r="C310" s="1123"/>
      <c r="D310" s="3"/>
      <c r="E310" s="5"/>
      <c r="F310" s="5"/>
      <c r="G310" s="815" t="s">
        <v>854</v>
      </c>
      <c r="H310" s="816">
        <f>IF(ISBLANK(POLJ2!H3),"-",POLJ2!H3)</f>
        <v>1547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15891.29</v>
      </c>
      <c r="C311" s="1124"/>
      <c r="D311" s="3"/>
      <c r="E311" s="5"/>
      <c r="F311" s="5"/>
      <c r="G311" s="810" t="s">
        <v>855</v>
      </c>
      <c r="H311" s="248">
        <f>IF(ISBLANK(POLJ2!H4),"-",POLJ2!H4)</f>
        <v>5372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50.67</v>
      </c>
      <c r="C312" s="1124"/>
      <c r="D312" s="3"/>
      <c r="E312" s="5"/>
      <c r="F312" s="5"/>
      <c r="G312" s="810" t="s">
        <v>856</v>
      </c>
      <c r="H312" s="248">
        <f>IF(ISBLANK(POLJ2!H5),"-",POLJ2!H5)</f>
        <v>526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9.76</v>
      </c>
      <c r="C313" s="1124"/>
      <c r="D313" s="3"/>
      <c r="E313" s="5"/>
      <c r="F313" s="5"/>
      <c r="G313" s="812" t="s">
        <v>857</v>
      </c>
      <c r="H313" s="249">
        <f>IF(ISBLANK(POLJ2!H6),"-",POLJ2!H6)</f>
        <v>29877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16.8</v>
      </c>
      <c r="C314" s="1124"/>
      <c r="D314" s="3"/>
      <c r="E314" s="5"/>
      <c r="F314" s="5"/>
      <c r="G314" s="814" t="s">
        <v>847</v>
      </c>
      <c r="H314" s="817">
        <f>IF(ISBLANK(POLJ2!H7),"-",POLJ2!H7)</f>
        <v>37322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11.02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16048.83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71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27.8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426</v>
      </c>
      <c r="I364" s="808">
        <f>IF(ISBLANK(OBRAZ2!I6),"-",OBRAZ2!I6)</f>
        <v>215</v>
      </c>
      <c r="J364" s="808">
        <f>IF(ISBLANK(OBRAZ2!J6),"-",OBRAZ2!J6)</f>
        <v>211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286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4</v>
      </c>
      <c r="I365" s="416">
        <f>IF(ISBLANK(OBRAZ2!I7),"-",OBRAZ2!I7)</f>
        <v>2</v>
      </c>
      <c r="J365" s="416">
        <f>IF(ISBLANK(OBRAZ2!J7),"-",OBRAZ2!J7)</f>
        <v>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104.4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17</v>
      </c>
      <c r="I366" s="807">
        <f>IF(ISBLANK(OBRAZ2!I8),"-",OBRAZ2!I8)</f>
        <v>5</v>
      </c>
      <c r="J366" s="807">
        <f>IF(ISBLANK(OBRAZ2!J8),"-",OBRAZ2!J8)</f>
        <v>12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99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2.1276595744680851</v>
      </c>
      <c r="I375" s="850">
        <f>IF(ISBLANK(OBRAZ2!C12),"-",OBRAZ2!C21)</f>
        <v>0</v>
      </c>
      <c r="J375" s="850">
        <f>IF(ISBLANK(OBRAZ2!D12),"-",OBRAZ2!D21)</f>
        <v>3.070175438596491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69.267139479905438</v>
      </c>
      <c r="I377" s="851">
        <f>IF(ISBLANK(OBRAZ2!C14),"-",OBRAZ2!C23)</f>
        <v>79.577464788732399</v>
      </c>
      <c r="J377" s="851">
        <f>IF(ISBLANK(OBRAZ2!D14),"-",OBRAZ2!D23)</f>
        <v>75.219298245614027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16.784869976359339</v>
      </c>
      <c r="I379" s="851">
        <f>IF(ISBLANK(OBRAZ2!C16),"-",OBRAZ2!C25)</f>
        <v>0.93896713615023475</v>
      </c>
      <c r="J379" s="851">
        <f>IF(ISBLANK(OBRAZ2!D16),"-",OBRAZ2!D25)</f>
        <v>6.140350877192982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11.82033096926714</v>
      </c>
      <c r="I380" s="852">
        <f>IF(ISBLANK(OBRAZ2!C17),"-",OBRAZ2!C26)</f>
        <v>19.483568075117372</v>
      </c>
      <c r="J380" s="852">
        <f>IF(ISBLANK(OBRAZ2!D17),"-",OBRAZ2!D26)</f>
        <v>15.570175438596493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431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479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96.8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118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298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97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-1.1000000000000001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3936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12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1940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16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1.3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99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97.2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950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8.1999999999999993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238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2883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5.9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5.9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3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120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106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6.1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67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2.6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25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68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23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4.3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52.9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32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39.472999999999999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1.8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39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305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4932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190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2125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181.17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15.87792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29</v>
      </c>
      <c r="D696" s="3"/>
      <c r="E696" s="5"/>
      <c r="F696" s="5"/>
      <c r="G696" s="837">
        <v>2012</v>
      </c>
      <c r="H696" s="835">
        <f>IF(ISBLANK(INDEKSI2!B5),"-",INDEKSI2!B5)</f>
        <v>31.44</v>
      </c>
      <c r="I696" s="835">
        <f>IF(ISBLANK(INDEKSI2!C5),"-",INDEKSI2!C5)</f>
        <v>62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50.43</v>
      </c>
      <c r="D697" s="3"/>
      <c r="E697" s="5"/>
      <c r="F697" s="5"/>
      <c r="G697" s="838">
        <v>2013</v>
      </c>
      <c r="H697" s="559">
        <f>IF(ISBLANK(INDEKSI2!B6),"-",INDEKSI2!B6)</f>
        <v>34.61</v>
      </c>
      <c r="I697" s="559">
        <f>IF(ISBLANK(INDEKSI2!C6),"-",INDEKSI2!C6)</f>
        <v>44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35.44</v>
      </c>
      <c r="I698" s="836">
        <f>IF(ISBLANK(INDEKSI2!C7),"-",INDEKSI2!C7)</f>
        <v>44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344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735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944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2274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4</v>
      </c>
      <c r="D6" s="612">
        <v>1</v>
      </c>
      <c r="E6" s="612">
        <v>3</v>
      </c>
      <c r="F6" s="1033">
        <v>77</v>
      </c>
      <c r="G6" s="612">
        <v>42</v>
      </c>
      <c r="H6" s="980">
        <v>35</v>
      </c>
      <c r="I6" s="1034">
        <v>27.5</v>
      </c>
      <c r="J6" s="612">
        <v>28.7</v>
      </c>
      <c r="K6" s="1035">
        <v>26.3</v>
      </c>
      <c r="L6" s="1033">
        <v>225</v>
      </c>
      <c r="M6" s="612">
        <v>116</v>
      </c>
      <c r="N6" s="1028">
        <v>109</v>
      </c>
      <c r="O6" s="1034">
        <v>81.8</v>
      </c>
      <c r="P6" s="612">
        <v>80.599999999999994</v>
      </c>
      <c r="Q6" s="1028">
        <v>83.2</v>
      </c>
      <c r="R6" s="1033">
        <v>121</v>
      </c>
      <c r="S6" s="612">
        <v>60</v>
      </c>
      <c r="T6" s="1035">
        <v>61</v>
      </c>
    </row>
    <row r="7" spans="1:20" x14ac:dyDescent="0.25">
      <c r="A7" s="286">
        <v>2021</v>
      </c>
      <c r="B7" s="602">
        <v>1</v>
      </c>
      <c r="C7" s="601">
        <v>4</v>
      </c>
      <c r="D7" s="612">
        <v>1</v>
      </c>
      <c r="E7" s="612">
        <v>3</v>
      </c>
      <c r="F7" s="1033">
        <v>76</v>
      </c>
      <c r="G7" s="612">
        <v>44</v>
      </c>
      <c r="H7" s="980">
        <v>32</v>
      </c>
      <c r="I7" s="1034">
        <v>28.3</v>
      </c>
      <c r="J7" s="612">
        <v>30.2</v>
      </c>
      <c r="K7" s="1035">
        <v>26</v>
      </c>
      <c r="L7" s="1033">
        <v>263</v>
      </c>
      <c r="M7" s="612">
        <v>124</v>
      </c>
      <c r="N7" s="1028">
        <v>139</v>
      </c>
      <c r="O7" s="1034">
        <v>95.3</v>
      </c>
      <c r="P7" s="612">
        <v>82.9</v>
      </c>
      <c r="Q7" s="1028">
        <v>109.9</v>
      </c>
      <c r="R7" s="1033">
        <v>87</v>
      </c>
      <c r="S7" s="612">
        <v>50</v>
      </c>
      <c r="T7" s="1035">
        <v>37</v>
      </c>
    </row>
    <row r="8" spans="1:20" x14ac:dyDescent="0.25">
      <c r="A8" s="219">
        <v>2022</v>
      </c>
      <c r="B8" s="617">
        <v>1</v>
      </c>
      <c r="C8" s="947">
        <v>4</v>
      </c>
      <c r="D8" s="981">
        <v>1</v>
      </c>
      <c r="E8" s="981">
        <v>3</v>
      </c>
      <c r="F8" s="1036">
        <v>71</v>
      </c>
      <c r="G8" s="981">
        <v>39</v>
      </c>
      <c r="H8" s="979">
        <v>32</v>
      </c>
      <c r="I8" s="754">
        <v>27.8</v>
      </c>
      <c r="J8" s="981">
        <v>26.9</v>
      </c>
      <c r="K8" s="1037">
        <v>29</v>
      </c>
      <c r="L8" s="1036">
        <v>286</v>
      </c>
      <c r="M8" s="981">
        <v>148</v>
      </c>
      <c r="N8" s="691">
        <v>138</v>
      </c>
      <c r="O8" s="754">
        <v>104.4</v>
      </c>
      <c r="P8" s="981">
        <v>105.7</v>
      </c>
      <c r="Q8" s="691">
        <v>103</v>
      </c>
      <c r="R8" s="1036">
        <v>99</v>
      </c>
      <c r="S8" s="981">
        <v>52</v>
      </c>
      <c r="T8" s="1037">
        <v>47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431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479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118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3</v>
      </c>
      <c r="D5" s="914" t="s">
        <v>5</v>
      </c>
      <c r="E5" s="211"/>
      <c r="F5" s="125">
        <v>2021</v>
      </c>
      <c r="G5" s="70">
        <v>4</v>
      </c>
      <c r="H5" s="55">
        <v>1</v>
      </c>
      <c r="I5" s="110">
        <v>3</v>
      </c>
      <c r="J5" s="70">
        <v>0</v>
      </c>
      <c r="K5" s="55">
        <v>0</v>
      </c>
      <c r="L5" s="110">
        <v>0</v>
      </c>
      <c r="M5" s="70">
        <v>459</v>
      </c>
      <c r="N5" s="55">
        <v>464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4</v>
      </c>
      <c r="H6" s="58">
        <v>1</v>
      </c>
      <c r="I6" s="160">
        <v>3</v>
      </c>
      <c r="J6" s="212">
        <v>0</v>
      </c>
      <c r="K6" s="58">
        <v>0</v>
      </c>
      <c r="L6" s="160">
        <v>0</v>
      </c>
      <c r="M6" s="212">
        <v>431</v>
      </c>
      <c r="N6" s="58">
        <v>479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</v>
      </c>
      <c r="H7" s="94">
        <v>1</v>
      </c>
      <c r="I7" s="169">
        <v>3</v>
      </c>
      <c r="J7" s="167"/>
      <c r="K7" s="94"/>
      <c r="L7" s="169"/>
      <c r="M7" s="167">
        <v>439</v>
      </c>
      <c r="N7" s="94">
        <v>447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91.1</v>
      </c>
      <c r="C5" s="611">
        <v>92.3</v>
      </c>
      <c r="D5" s="945">
        <v>89.8</v>
      </c>
      <c r="E5" s="610"/>
      <c r="F5" s="611"/>
      <c r="G5" s="945"/>
      <c r="H5" s="610"/>
      <c r="I5" s="611"/>
      <c r="J5" s="945"/>
      <c r="K5" s="610">
        <v>122</v>
      </c>
      <c r="L5" s="611">
        <v>75</v>
      </c>
      <c r="M5" s="945">
        <v>47</v>
      </c>
      <c r="N5" s="610">
        <v>96.9</v>
      </c>
      <c r="O5" s="611">
        <v>105.6</v>
      </c>
      <c r="P5" s="945">
        <v>85.5</v>
      </c>
      <c r="Q5" s="610">
        <v>0.1</v>
      </c>
      <c r="R5" s="611">
        <v>1.2</v>
      </c>
      <c r="S5" s="945">
        <v>0</v>
      </c>
    </row>
    <row r="6" spans="1:19" x14ac:dyDescent="0.25">
      <c r="A6" s="286">
        <v>2021</v>
      </c>
      <c r="B6" s="457">
        <v>92.4</v>
      </c>
      <c r="C6" s="458">
        <v>92.8</v>
      </c>
      <c r="D6" s="976">
        <v>91.9</v>
      </c>
      <c r="E6" s="457">
        <v>4</v>
      </c>
      <c r="F6" s="458">
        <v>1</v>
      </c>
      <c r="G6" s="976">
        <v>3</v>
      </c>
      <c r="H6" s="457">
        <v>0</v>
      </c>
      <c r="I6" s="458">
        <v>0</v>
      </c>
      <c r="J6" s="976">
        <v>0</v>
      </c>
      <c r="K6" s="457">
        <v>105</v>
      </c>
      <c r="L6" s="458">
        <v>56</v>
      </c>
      <c r="M6" s="976">
        <v>49</v>
      </c>
      <c r="N6" s="457">
        <v>87.6</v>
      </c>
      <c r="O6" s="458">
        <v>90.5</v>
      </c>
      <c r="P6" s="976">
        <v>84.5</v>
      </c>
      <c r="Q6" s="457">
        <v>0.4</v>
      </c>
      <c r="R6" s="458">
        <v>0.6</v>
      </c>
      <c r="S6" s="976">
        <v>0.2</v>
      </c>
    </row>
    <row r="7" spans="1:19" x14ac:dyDescent="0.25">
      <c r="A7" s="286">
        <v>2022</v>
      </c>
      <c r="B7" s="601">
        <v>96.8</v>
      </c>
      <c r="C7" s="612">
        <v>96.9</v>
      </c>
      <c r="D7" s="980">
        <v>96.7</v>
      </c>
      <c r="E7" s="601">
        <v>5</v>
      </c>
      <c r="F7" s="612">
        <v>3</v>
      </c>
      <c r="G7" s="980">
        <v>2</v>
      </c>
      <c r="H7" s="601">
        <v>0</v>
      </c>
      <c r="I7" s="612">
        <v>0</v>
      </c>
      <c r="J7" s="980">
        <v>0</v>
      </c>
      <c r="K7" s="601">
        <v>118</v>
      </c>
      <c r="L7" s="612">
        <v>63</v>
      </c>
      <c r="M7" s="980">
        <v>55</v>
      </c>
      <c r="N7" s="601">
        <v>93</v>
      </c>
      <c r="O7" s="612">
        <v>91.3</v>
      </c>
      <c r="P7" s="980">
        <v>94.9</v>
      </c>
      <c r="Q7" s="601">
        <v>0.1</v>
      </c>
      <c r="R7" s="612">
        <v>-1.3</v>
      </c>
      <c r="S7" s="980">
        <v>1.6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-1.1000000000000001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450343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38991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53</v>
      </c>
      <c r="C5" s="616">
        <v>34</v>
      </c>
      <c r="D5" s="616">
        <v>19</v>
      </c>
      <c r="E5" s="599">
        <v>17</v>
      </c>
      <c r="F5" s="616">
        <v>16</v>
      </c>
      <c r="G5" s="945">
        <v>1</v>
      </c>
      <c r="H5" s="616">
        <v>214</v>
      </c>
      <c r="I5" s="616">
        <v>78</v>
      </c>
      <c r="J5" s="616">
        <v>136</v>
      </c>
      <c r="K5" s="217">
        <f>SUM(B5,E5,H5)</f>
        <v>284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41</v>
      </c>
      <c r="C6" s="612">
        <v>25</v>
      </c>
      <c r="D6" s="946">
        <v>16</v>
      </c>
      <c r="E6" s="601">
        <v>42</v>
      </c>
      <c r="F6" s="612">
        <v>38</v>
      </c>
      <c r="G6" s="946">
        <v>4</v>
      </c>
      <c r="H6" s="601">
        <v>187</v>
      </c>
      <c r="I6" s="612">
        <v>73</v>
      </c>
      <c r="J6" s="612">
        <v>114</v>
      </c>
      <c r="K6" s="218">
        <f>SUM(B6,E6,H6)</f>
        <v>270</v>
      </c>
      <c r="M6" s="105" t="s">
        <v>284</v>
      </c>
      <c r="N6" s="171">
        <f>IF(ISBLANK(J7),"",J7)</f>
        <v>108</v>
      </c>
      <c r="O6" s="80">
        <f>IF(ISBLANK(I7),"",I7)</f>
        <v>82</v>
      </c>
      <c r="P6" s="211"/>
    </row>
    <row r="7" spans="1:17" ht="24.75" x14ac:dyDescent="0.25">
      <c r="A7" s="218">
        <v>2023</v>
      </c>
      <c r="B7" s="601">
        <v>46</v>
      </c>
      <c r="C7" s="612">
        <v>26</v>
      </c>
      <c r="D7" s="946">
        <v>20</v>
      </c>
      <c r="E7" s="601">
        <v>62</v>
      </c>
      <c r="F7" s="612">
        <v>54</v>
      </c>
      <c r="G7" s="946">
        <v>8</v>
      </c>
      <c r="H7" s="601">
        <v>190</v>
      </c>
      <c r="I7" s="612">
        <v>82</v>
      </c>
      <c r="J7" s="612">
        <v>108</v>
      </c>
      <c r="K7" s="218">
        <f>SUM(B7,E7,H7)</f>
        <v>298</v>
      </c>
      <c r="M7" s="106" t="s">
        <v>285</v>
      </c>
      <c r="N7" s="220">
        <f>IF(ISBLANK(G7),"",G7)</f>
        <v>8</v>
      </c>
      <c r="O7" s="107">
        <f>IF(ISBLANK(F7),"",F7)</f>
        <v>54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20</v>
      </c>
      <c r="O8" s="83">
        <f>IF(ISBLANK(C7),"",C7)</f>
        <v>26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108</v>
      </c>
      <c r="O13" s="80">
        <f>IF(ISBLANK(I7),"",I7)</f>
        <v>82</v>
      </c>
      <c r="P13" s="211"/>
    </row>
    <row r="14" spans="1:17" ht="27.75" customHeight="1" x14ac:dyDescent="0.25">
      <c r="M14" s="106" t="s">
        <v>515</v>
      </c>
      <c r="N14" s="220">
        <f>IF(ISBLANK(G7),"",G7)</f>
        <v>8</v>
      </c>
      <c r="O14" s="107">
        <f>IF(ISBLANK(F7),"",F7)</f>
        <v>54</v>
      </c>
      <c r="P14" s="211"/>
    </row>
    <row r="15" spans="1:17" ht="26.25" customHeight="1" x14ac:dyDescent="0.25">
      <c r="M15" s="108" t="s">
        <v>516</v>
      </c>
      <c r="N15" s="170">
        <f>IF(ISBLANK(D7),"",D7)</f>
        <v>20</v>
      </c>
      <c r="O15" s="83">
        <f>IF(ISBLANK(C7),"",C7)</f>
        <v>26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15</v>
      </c>
      <c r="C21" s="616">
        <v>7</v>
      </c>
      <c r="D21" s="616">
        <v>8</v>
      </c>
      <c r="E21" s="599">
        <v>0</v>
      </c>
      <c r="F21" s="616">
        <v>0</v>
      </c>
      <c r="G21" s="945">
        <v>0</v>
      </c>
      <c r="H21" s="616">
        <v>54</v>
      </c>
      <c r="I21" s="616">
        <v>25</v>
      </c>
      <c r="J21" s="616">
        <v>29</v>
      </c>
      <c r="K21" s="217">
        <f>SUM(B21,E21,H21)</f>
        <v>69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13</v>
      </c>
      <c r="C22" s="1028">
        <v>9</v>
      </c>
      <c r="D22" s="980">
        <v>4</v>
      </c>
      <c r="E22" s="1034">
        <v>0</v>
      </c>
      <c r="F22" s="1028">
        <v>0</v>
      </c>
      <c r="G22" s="980">
        <v>0</v>
      </c>
      <c r="H22" s="1034">
        <v>60</v>
      </c>
      <c r="I22" s="1028">
        <v>22</v>
      </c>
      <c r="J22" s="1028">
        <v>38</v>
      </c>
      <c r="K22" s="218">
        <f>SUM(B22,E22,H22)</f>
        <v>73</v>
      </c>
      <c r="M22" s="105" t="s">
        <v>284</v>
      </c>
      <c r="N22" s="171">
        <f>IF(ISBLANK(J23),"",J23)</f>
        <v>51</v>
      </c>
      <c r="O22" s="80">
        <f>IF(ISBLANK(I23),"",I23)</f>
        <v>19</v>
      </c>
      <c r="P22" s="211"/>
    </row>
    <row r="23" spans="1:17" ht="24.75" x14ac:dyDescent="0.25">
      <c r="A23" s="218">
        <v>2022</v>
      </c>
      <c r="B23" s="1034">
        <v>27</v>
      </c>
      <c r="C23" s="1028">
        <v>16</v>
      </c>
      <c r="D23" s="980">
        <v>11</v>
      </c>
      <c r="E23" s="1034">
        <v>0</v>
      </c>
      <c r="F23" s="1028">
        <v>0</v>
      </c>
      <c r="G23" s="980">
        <v>0</v>
      </c>
      <c r="H23" s="1034">
        <v>70</v>
      </c>
      <c r="I23" s="1028">
        <v>19</v>
      </c>
      <c r="J23" s="1028">
        <v>51</v>
      </c>
      <c r="K23" s="218">
        <f>SUM(B23,E23,H23)</f>
        <v>97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11</v>
      </c>
      <c r="O24" s="109">
        <f>IF(ISBLANK(C23),"",C23)</f>
        <v>16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51</v>
      </c>
      <c r="O29" s="80">
        <f>IF(ISBLANK(I23),"",I23)</f>
        <v>19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11</v>
      </c>
      <c r="O31" s="109">
        <f>IF(ISBLANK(C23),"",C23)</f>
        <v>16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256620</v>
      </c>
      <c r="D5" s="253"/>
    </row>
    <row r="6" spans="1:4" ht="30" x14ac:dyDescent="0.25">
      <c r="A6" s="686" t="s">
        <v>474</v>
      </c>
      <c r="B6" s="617">
        <v>193723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-1.1000000000000001</v>
      </c>
      <c r="J7" s="612">
        <v>-2.2999999999999998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9</v>
      </c>
      <c r="C5" s="207">
        <v>13</v>
      </c>
      <c r="G5" s="113"/>
      <c r="H5" s="174" t="s">
        <v>586</v>
      </c>
      <c r="I5" s="207">
        <v>10</v>
      </c>
      <c r="J5" s="207">
        <v>2</v>
      </c>
    </row>
    <row r="6" spans="1:13" ht="15" customHeight="1" x14ac:dyDescent="0.25">
      <c r="A6" s="175" t="s">
        <v>587</v>
      </c>
      <c r="B6" s="208">
        <v>132</v>
      </c>
      <c r="C6" s="208">
        <v>45</v>
      </c>
      <c r="G6" s="113"/>
      <c r="H6" s="175" t="s">
        <v>587</v>
      </c>
      <c r="I6" s="208">
        <v>43</v>
      </c>
      <c r="J6" s="208">
        <v>20</v>
      </c>
    </row>
    <row r="7" spans="1:13" ht="15" customHeight="1" x14ac:dyDescent="0.25">
      <c r="A7" s="175" t="s">
        <v>588</v>
      </c>
      <c r="B7" s="208">
        <v>817</v>
      </c>
      <c r="C7" s="208">
        <v>385</v>
      </c>
      <c r="G7" s="113"/>
      <c r="H7" s="175" t="s">
        <v>588</v>
      </c>
      <c r="I7" s="208">
        <v>248</v>
      </c>
      <c r="J7" s="208">
        <v>146</v>
      </c>
    </row>
    <row r="8" spans="1:13" ht="15" customHeight="1" x14ac:dyDescent="0.25">
      <c r="A8" s="175" t="s">
        <v>589</v>
      </c>
      <c r="B8" s="208">
        <v>2021</v>
      </c>
      <c r="C8" s="208">
        <v>1741</v>
      </c>
      <c r="G8" s="113"/>
      <c r="H8" s="175" t="s">
        <v>589</v>
      </c>
      <c r="I8" s="208">
        <v>1566</v>
      </c>
      <c r="J8" s="208">
        <v>1342</v>
      </c>
    </row>
    <row r="9" spans="1:13" ht="15" customHeight="1" x14ac:dyDescent="0.25">
      <c r="A9" s="175" t="s">
        <v>590</v>
      </c>
      <c r="B9" s="208">
        <v>2212</v>
      </c>
      <c r="C9" s="208">
        <v>2924</v>
      </c>
      <c r="G9" s="113"/>
      <c r="H9" s="175" t="s">
        <v>590</v>
      </c>
      <c r="I9" s="208">
        <v>2237</v>
      </c>
      <c r="J9" s="208">
        <v>2783</v>
      </c>
    </row>
    <row r="10" spans="1:13" ht="15" customHeight="1" x14ac:dyDescent="0.25">
      <c r="A10" s="175" t="s">
        <v>591</v>
      </c>
      <c r="B10" s="208">
        <v>241</v>
      </c>
      <c r="C10" s="208">
        <v>169</v>
      </c>
      <c r="G10" s="113"/>
      <c r="H10" s="175" t="s">
        <v>591</v>
      </c>
      <c r="I10" s="208">
        <v>255</v>
      </c>
      <c r="J10" s="208">
        <v>142</v>
      </c>
    </row>
    <row r="11" spans="1:13" ht="15" customHeight="1" x14ac:dyDescent="0.25">
      <c r="A11" s="176" t="s">
        <v>592</v>
      </c>
      <c r="B11" s="209">
        <v>423</v>
      </c>
      <c r="C11" s="209">
        <v>345</v>
      </c>
      <c r="G11" s="113"/>
      <c r="H11" s="176" t="s">
        <v>592</v>
      </c>
      <c r="I11" s="209">
        <v>638</v>
      </c>
      <c r="J11" s="209">
        <v>439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9</v>
      </c>
      <c r="C17" s="178">
        <f>IF(ISBLANK(C5),"0",C5)</f>
        <v>13</v>
      </c>
      <c r="G17" s="113"/>
      <c r="H17" s="174" t="s">
        <v>586</v>
      </c>
      <c r="I17" s="177">
        <f>IF(ISBLANK(I5),"0",I5)</f>
        <v>10</v>
      </c>
      <c r="J17" s="178">
        <f>IF(ISBLANK(J5),"0",J5)</f>
        <v>2</v>
      </c>
    </row>
    <row r="18" spans="1:13" ht="15" customHeight="1" x14ac:dyDescent="0.25">
      <c r="A18" s="175" t="s">
        <v>587</v>
      </c>
      <c r="B18" s="179">
        <f t="shared" ref="B18:C18" si="0">IF(ISBLANK(B6),"0",B6)</f>
        <v>132</v>
      </c>
      <c r="C18" s="180">
        <f t="shared" si="0"/>
        <v>45</v>
      </c>
      <c r="G18" s="113"/>
      <c r="H18" s="175" t="s">
        <v>587</v>
      </c>
      <c r="I18" s="179">
        <f t="shared" ref="I18:J18" si="1">IF(ISBLANK(I6),"0",I6)</f>
        <v>43</v>
      </c>
      <c r="J18" s="180">
        <f t="shared" si="1"/>
        <v>20</v>
      </c>
    </row>
    <row r="19" spans="1:13" ht="15" customHeight="1" x14ac:dyDescent="0.25">
      <c r="A19" s="175" t="s">
        <v>588</v>
      </c>
      <c r="B19" s="179">
        <f t="shared" ref="B19:C19" si="2">IF(ISBLANK(B7),"0",B7)</f>
        <v>817</v>
      </c>
      <c r="C19" s="180">
        <f t="shared" si="2"/>
        <v>385</v>
      </c>
      <c r="G19" s="113"/>
      <c r="H19" s="175" t="s">
        <v>588</v>
      </c>
      <c r="I19" s="179">
        <f t="shared" ref="I19:J19" si="3">IF(ISBLANK(I7),"0",I7)</f>
        <v>248</v>
      </c>
      <c r="J19" s="180">
        <f t="shared" si="3"/>
        <v>146</v>
      </c>
    </row>
    <row r="20" spans="1:13" ht="15" customHeight="1" x14ac:dyDescent="0.25">
      <c r="A20" s="175" t="s">
        <v>589</v>
      </c>
      <c r="B20" s="179">
        <f t="shared" ref="B20:C20" si="4">IF(ISBLANK(B8),"0",B8)</f>
        <v>2021</v>
      </c>
      <c r="C20" s="180">
        <f t="shared" si="4"/>
        <v>1741</v>
      </c>
      <c r="G20" s="113"/>
      <c r="H20" s="175" t="s">
        <v>589</v>
      </c>
      <c r="I20" s="179">
        <f t="shared" ref="I20:J20" si="5">IF(ISBLANK(I8),"0",I8)</f>
        <v>1566</v>
      </c>
      <c r="J20" s="180">
        <f t="shared" si="5"/>
        <v>1342</v>
      </c>
    </row>
    <row r="21" spans="1:13" ht="15" customHeight="1" x14ac:dyDescent="0.25">
      <c r="A21" s="175" t="s">
        <v>590</v>
      </c>
      <c r="B21" s="179">
        <f t="shared" ref="B21:C21" si="6">IF(ISBLANK(B9),"0",B9)</f>
        <v>2212</v>
      </c>
      <c r="C21" s="180">
        <f t="shared" si="6"/>
        <v>2924</v>
      </c>
      <c r="G21" s="113"/>
      <c r="H21" s="175" t="s">
        <v>590</v>
      </c>
      <c r="I21" s="179">
        <f t="shared" ref="I21:J21" si="7">IF(ISBLANK(I9),"0",I9)</f>
        <v>2237</v>
      </c>
      <c r="J21" s="180">
        <f t="shared" si="7"/>
        <v>2783</v>
      </c>
    </row>
    <row r="22" spans="1:13" ht="15" customHeight="1" x14ac:dyDescent="0.25">
      <c r="A22" s="175" t="s">
        <v>591</v>
      </c>
      <c r="B22" s="179">
        <f t="shared" ref="B22:C22" si="8">IF(ISBLANK(B10),"0",B10)</f>
        <v>241</v>
      </c>
      <c r="C22" s="180">
        <f t="shared" si="8"/>
        <v>169</v>
      </c>
      <c r="G22" s="113"/>
      <c r="H22" s="175" t="s">
        <v>591</v>
      </c>
      <c r="I22" s="179">
        <f t="shared" ref="I22:J22" si="9">IF(ISBLANK(I10),"0",I10)</f>
        <v>255</v>
      </c>
      <c r="J22" s="180">
        <f t="shared" si="9"/>
        <v>142</v>
      </c>
    </row>
    <row r="23" spans="1:13" ht="15" customHeight="1" x14ac:dyDescent="0.25">
      <c r="A23" s="176" t="s">
        <v>592</v>
      </c>
      <c r="B23" s="181">
        <f t="shared" ref="B23:C23" si="10">IF(ISBLANK(B11),"0",B11)</f>
        <v>423</v>
      </c>
      <c r="C23" s="182">
        <f t="shared" si="10"/>
        <v>345</v>
      </c>
      <c r="G23" s="113"/>
      <c r="H23" s="176" t="s">
        <v>592</v>
      </c>
      <c r="I23" s="181">
        <f t="shared" ref="I23:J23" si="11">IF(ISBLANK(I11),"0",I11)</f>
        <v>638</v>
      </c>
      <c r="J23" s="182">
        <f t="shared" si="11"/>
        <v>439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0.15371477369769429</v>
      </c>
      <c r="C29" s="184">
        <f>C17/SUM(C17:C23)*100</f>
        <v>0.23123443614372108</v>
      </c>
      <c r="D29" s="253"/>
      <c r="E29" s="253"/>
      <c r="G29" s="113"/>
      <c r="H29" s="174" t="s">
        <v>593</v>
      </c>
      <c r="I29" s="184">
        <f>I17/SUM(I17:I23)*100</f>
        <v>0.20012007204322593</v>
      </c>
      <c r="J29" s="184">
        <f>J17/SUM(J17:J23)*100</f>
        <v>4.103405826836274E-2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2.2544833475661825</v>
      </c>
      <c r="C30" s="185">
        <f>C18/SUM(C17:C23)*100</f>
        <v>0.80042689434364989</v>
      </c>
      <c r="D30" s="253"/>
      <c r="E30" s="253"/>
      <c r="G30" s="113"/>
      <c r="H30" s="175" t="s">
        <v>594</v>
      </c>
      <c r="I30" s="185">
        <f>I18/SUM(I17:I23)*100</f>
        <v>0.86051630978587146</v>
      </c>
      <c r="J30" s="185">
        <f>J18/SUM(J17:J23)*100</f>
        <v>0.41034058268362739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13.953885567890692</v>
      </c>
      <c r="C31" s="185">
        <f>C19/SUM(C17:C23)*100</f>
        <v>6.8480967627178941</v>
      </c>
      <c r="D31" s="253"/>
      <c r="E31" s="253"/>
      <c r="G31" s="113"/>
      <c r="H31" s="175" t="s">
        <v>595</v>
      </c>
      <c r="I31" s="185">
        <f>I19/SUM(I17:I23)*100</f>
        <v>4.9629777866720026</v>
      </c>
      <c r="J31" s="185">
        <f>J19/SUM(J17:J23)*100</f>
        <v>2.9954862535904803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34.517506404782239</v>
      </c>
      <c r="C32" s="185">
        <f>C20/SUM(C17:C23)*100</f>
        <v>30.967627178939878</v>
      </c>
      <c r="D32" s="253"/>
      <c r="E32" s="253"/>
      <c r="G32" s="113"/>
      <c r="H32" s="175" t="s">
        <v>596</v>
      </c>
      <c r="I32" s="185">
        <f>I20/SUM(I17:I23)*100</f>
        <v>31.338803281969181</v>
      </c>
      <c r="J32" s="185">
        <f>J20/SUM(J17:J23)*100</f>
        <v>27.533853098071397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37.779675491033302</v>
      </c>
      <c r="C33" s="185">
        <f>C21/SUM(C17:C23)*100</f>
        <v>52.009960868018503</v>
      </c>
      <c r="D33" s="253"/>
      <c r="E33" s="253"/>
      <c r="G33" s="113"/>
      <c r="H33" s="175" t="s">
        <v>597</v>
      </c>
      <c r="I33" s="185">
        <f>I21/SUM(I17:I23)*100</f>
        <v>44.766860116069637</v>
      </c>
      <c r="J33" s="185">
        <f>J21/SUM(J17:J23)*100</f>
        <v>57.098892080426758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4.1161400512382578</v>
      </c>
      <c r="C34" s="185">
        <f>C22/SUM(C17:C23)*100</f>
        <v>3.0060476698683742</v>
      </c>
      <c r="D34" s="253"/>
      <c r="E34" s="253"/>
      <c r="G34" s="113"/>
      <c r="H34" s="175" t="s">
        <v>598</v>
      </c>
      <c r="I34" s="185">
        <f>I22/SUM(I17:I23)*100</f>
        <v>5.1030618371022616</v>
      </c>
      <c r="J34" s="185">
        <f>J22/SUM(J17:J23)*100</f>
        <v>2.9134181370537546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7.2245943637916312</v>
      </c>
      <c r="C35" s="186">
        <f>C23/SUM(C17:C23)*100</f>
        <v>6.1366061899679831</v>
      </c>
      <c r="D35" s="253"/>
      <c r="E35" s="253"/>
      <c r="G35" s="113"/>
      <c r="H35" s="176" t="s">
        <v>599</v>
      </c>
      <c r="I35" s="186">
        <f>I23/SUM(I17:I23)*100</f>
        <v>12.767660596357816</v>
      </c>
      <c r="J35" s="186">
        <f>J23/SUM(J17:J23)*100</f>
        <v>9.0069757899056224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0.15371477369769429</v>
      </c>
      <c r="C41" s="184">
        <f t="shared" si="12"/>
        <v>0.23123443614372108</v>
      </c>
      <c r="G41" s="113"/>
      <c r="H41" s="174" t="s">
        <v>601</v>
      </c>
      <c r="I41" s="184">
        <f t="shared" ref="I41:J41" si="13">I29</f>
        <v>0.20012007204322593</v>
      </c>
      <c r="J41" s="184">
        <f t="shared" si="13"/>
        <v>4.103405826836274E-2</v>
      </c>
    </row>
    <row r="42" spans="1:12" x14ac:dyDescent="0.25">
      <c r="A42" s="175" t="s">
        <v>602</v>
      </c>
      <c r="B42" s="185">
        <f t="shared" si="12"/>
        <v>2.2544833475661825</v>
      </c>
      <c r="C42" s="185">
        <f t="shared" si="12"/>
        <v>0.80042689434364989</v>
      </c>
      <c r="G42" s="113"/>
      <c r="H42" s="175" t="s">
        <v>602</v>
      </c>
      <c r="I42" s="185">
        <f t="shared" ref="I42:J42" si="14">I30</f>
        <v>0.86051630978587146</v>
      </c>
      <c r="J42" s="185">
        <f t="shared" si="14"/>
        <v>0.41034058268362739</v>
      </c>
    </row>
    <row r="43" spans="1:12" x14ac:dyDescent="0.25">
      <c r="A43" s="175" t="s">
        <v>603</v>
      </c>
      <c r="B43" s="185">
        <f t="shared" si="12"/>
        <v>13.953885567890692</v>
      </c>
      <c r="C43" s="185">
        <f t="shared" si="12"/>
        <v>6.8480967627178941</v>
      </c>
      <c r="G43" s="113"/>
      <c r="H43" s="175" t="s">
        <v>603</v>
      </c>
      <c r="I43" s="185">
        <f t="shared" ref="I43:J43" si="15">I31</f>
        <v>4.9629777866720026</v>
      </c>
      <c r="J43" s="185">
        <f t="shared" si="15"/>
        <v>2.9954862535904803</v>
      </c>
    </row>
    <row r="44" spans="1:12" x14ac:dyDescent="0.25">
      <c r="A44" s="175" t="s">
        <v>604</v>
      </c>
      <c r="B44" s="185">
        <f t="shared" si="12"/>
        <v>34.517506404782239</v>
      </c>
      <c r="C44" s="185">
        <f t="shared" si="12"/>
        <v>30.967627178939878</v>
      </c>
      <c r="G44" s="113"/>
      <c r="H44" s="175" t="s">
        <v>604</v>
      </c>
      <c r="I44" s="185">
        <f t="shared" ref="I44:J44" si="16">I32</f>
        <v>31.338803281969181</v>
      </c>
      <c r="J44" s="185">
        <f t="shared" si="16"/>
        <v>27.533853098071397</v>
      </c>
    </row>
    <row r="45" spans="1:12" x14ac:dyDescent="0.25">
      <c r="A45" s="175" t="s">
        <v>605</v>
      </c>
      <c r="B45" s="185">
        <f t="shared" si="12"/>
        <v>37.779675491033302</v>
      </c>
      <c r="C45" s="185">
        <f t="shared" si="12"/>
        <v>52.009960868018503</v>
      </c>
      <c r="G45" s="113"/>
      <c r="H45" s="175" t="s">
        <v>605</v>
      </c>
      <c r="I45" s="185">
        <f t="shared" ref="I45:J45" si="17">I33</f>
        <v>44.766860116069637</v>
      </c>
      <c r="J45" s="185">
        <f t="shared" si="17"/>
        <v>57.098892080426758</v>
      </c>
    </row>
    <row r="46" spans="1:12" x14ac:dyDescent="0.25">
      <c r="A46" s="175" t="s">
        <v>606</v>
      </c>
      <c r="B46" s="185">
        <f t="shared" si="12"/>
        <v>4.1161400512382578</v>
      </c>
      <c r="C46" s="185">
        <f t="shared" si="12"/>
        <v>3.0060476698683742</v>
      </c>
      <c r="G46" s="113"/>
      <c r="H46" s="175" t="s">
        <v>606</v>
      </c>
      <c r="I46" s="185">
        <f t="shared" ref="I46:J46" si="18">I34</f>
        <v>5.1030618371022616</v>
      </c>
      <c r="J46" s="185">
        <f t="shared" si="18"/>
        <v>2.9134181370537546</v>
      </c>
    </row>
    <row r="47" spans="1:12" x14ac:dyDescent="0.25">
      <c r="A47" s="176" t="s">
        <v>607</v>
      </c>
      <c r="B47" s="186">
        <f t="shared" si="12"/>
        <v>7.2245943637916312</v>
      </c>
      <c r="C47" s="186">
        <f t="shared" si="12"/>
        <v>6.1366061899679831</v>
      </c>
      <c r="G47" s="113"/>
      <c r="H47" s="176" t="s">
        <v>607</v>
      </c>
      <c r="I47" s="186">
        <f t="shared" ref="I47:J47" si="19">I35</f>
        <v>12.767660596357816</v>
      </c>
      <c r="J47" s="186">
        <f t="shared" si="19"/>
        <v>9.0069757899056224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3152</v>
      </c>
      <c r="C5" s="207">
        <v>2695</v>
      </c>
      <c r="D5" s="253"/>
      <c r="E5" s="253"/>
      <c r="F5" s="1003"/>
      <c r="H5" s="174" t="s">
        <v>624</v>
      </c>
      <c r="I5" s="207">
        <v>1210</v>
      </c>
      <c r="J5" s="207">
        <v>955</v>
      </c>
    </row>
    <row r="6" spans="1:10" ht="15" customHeight="1" x14ac:dyDescent="0.25">
      <c r="A6" s="175" t="s">
        <v>625</v>
      </c>
      <c r="B6" s="208">
        <v>948</v>
      </c>
      <c r="C6" s="208">
        <v>1032</v>
      </c>
      <c r="D6" s="253"/>
      <c r="E6" s="253"/>
      <c r="F6" s="1003"/>
      <c r="H6" s="175" t="s">
        <v>625</v>
      </c>
      <c r="I6" s="208">
        <v>1777</v>
      </c>
      <c r="J6" s="208">
        <v>2150</v>
      </c>
    </row>
    <row r="7" spans="1:10" ht="15" customHeight="1" x14ac:dyDescent="0.25">
      <c r="A7" s="176" t="s">
        <v>626</v>
      </c>
      <c r="B7" s="209">
        <v>1755</v>
      </c>
      <c r="C7" s="209">
        <v>1895</v>
      </c>
      <c r="D7" s="253"/>
      <c r="E7" s="253"/>
      <c r="F7" s="1003"/>
      <c r="H7" s="175" t="s">
        <v>626</v>
      </c>
      <c r="I7" s="208">
        <v>2003</v>
      </c>
      <c r="J7" s="208">
        <v>1764</v>
      </c>
    </row>
    <row r="8" spans="1:10" x14ac:dyDescent="0.25">
      <c r="D8" s="253"/>
      <c r="E8" s="253"/>
      <c r="F8" s="1003"/>
      <c r="H8" s="176" t="s">
        <v>2351</v>
      </c>
      <c r="I8" s="209">
        <v>7</v>
      </c>
      <c r="J8" s="209">
        <v>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3152</v>
      </c>
      <c r="C13" s="178">
        <f>IF(ISBLANK(C5),"0",C5)</f>
        <v>2695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948</v>
      </c>
      <c r="C14" s="180">
        <f t="shared" si="0"/>
        <v>1032</v>
      </c>
      <c r="D14" s="253"/>
      <c r="E14" s="253"/>
      <c r="F14" s="1003"/>
      <c r="H14" s="174" t="s">
        <v>624</v>
      </c>
      <c r="I14" s="177">
        <f>IF(ISBLANK(I5),"0",I5)</f>
        <v>1210</v>
      </c>
      <c r="J14" s="178">
        <f>IF(ISBLANK(J5),"0",J5)</f>
        <v>955</v>
      </c>
    </row>
    <row r="15" spans="1:10" ht="15" customHeight="1" x14ac:dyDescent="0.25">
      <c r="A15" s="176" t="s">
        <v>626</v>
      </c>
      <c r="B15" s="181">
        <f t="shared" si="0"/>
        <v>1755</v>
      </c>
      <c r="C15" s="182">
        <f t="shared" si="0"/>
        <v>1895</v>
      </c>
      <c r="D15" s="253"/>
      <c r="E15" s="253"/>
      <c r="F15" s="1003"/>
      <c r="H15" s="175" t="s">
        <v>625</v>
      </c>
      <c r="I15" s="179">
        <f t="shared" ref="I15:J15" si="1">IF(ISBLANK(I6),"0",I6)</f>
        <v>1777</v>
      </c>
      <c r="J15" s="180">
        <f t="shared" si="1"/>
        <v>2150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2003</v>
      </c>
      <c r="J16" s="180">
        <f t="shared" si="2"/>
        <v>1764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7</v>
      </c>
      <c r="J17" s="182">
        <f t="shared" si="3"/>
        <v>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53.834329632792489</v>
      </c>
      <c r="C21" s="184">
        <f>C13/SUM(C13:C15)*100</f>
        <v>47.936677339025259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16.191289496157129</v>
      </c>
      <c r="C22" s="185">
        <f>C14/SUM(C13:C15)*100</f>
        <v>18.356456776947706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29.974380871050382</v>
      </c>
      <c r="C23" s="186">
        <f>C15/SUM(C13:C15)*100</f>
        <v>33.706865884027039</v>
      </c>
      <c r="D23" s="253"/>
      <c r="E23" s="253"/>
      <c r="F23" s="1003"/>
      <c r="H23" s="174" t="s">
        <v>629</v>
      </c>
      <c r="I23" s="184">
        <f>I14/SUM(I14:I17)*100</f>
        <v>24.214528717230337</v>
      </c>
      <c r="J23" s="184">
        <f>J14/SUM(J14:J17)*100</f>
        <v>19.593762823143209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35.56133680208125</v>
      </c>
      <c r="J24" s="185">
        <f>J15/SUM(J14:J17)*100</f>
        <v>44.111612638489945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40.084050430258159</v>
      </c>
      <c r="J25" s="185">
        <f>J16/SUM(J14:J17)*100</f>
        <v>36.192039392695932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0.14008405043025815</v>
      </c>
      <c r="J26" s="186">
        <f>J17/SUM(J14:J17)*100</f>
        <v>0.10258514567090685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53.834329632792489</v>
      </c>
      <c r="C29" s="189">
        <f t="shared" si="4"/>
        <v>47.936677339025259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16.191289496157129</v>
      </c>
      <c r="C30" s="192">
        <f t="shared" si="4"/>
        <v>18.356456776947706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29.974380871050382</v>
      </c>
      <c r="C31" s="195">
        <f t="shared" si="4"/>
        <v>33.706865884027039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24.214528717230337</v>
      </c>
      <c r="J32" s="189">
        <f>J23</f>
        <v>19.593762823143209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35.56133680208125</v>
      </c>
      <c r="J33" s="192">
        <f t="shared" si="5"/>
        <v>44.111612638489945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40.084050430258159</v>
      </c>
      <c r="J34" s="192">
        <f t="shared" si="6"/>
        <v>36.192039392695932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0.14008405043025815</v>
      </c>
      <c r="J35" s="195">
        <f t="shared" si="7"/>
        <v>0.10258514567090685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158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11550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73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17.100000000000001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74.41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159.5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2</v>
      </c>
      <c r="E5" s="28"/>
      <c r="J5" s="654" t="s">
        <v>542</v>
      </c>
      <c r="K5" s="669">
        <f>IF(ISBLANK(B5),"",B5)</f>
        <v>1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1</v>
      </c>
      <c r="C6" s="657">
        <v>0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0</v>
      </c>
      <c r="N6" s="44"/>
    </row>
    <row r="7" spans="1:15" x14ac:dyDescent="0.25">
      <c r="A7" s="656" t="s">
        <v>641</v>
      </c>
      <c r="B7" s="657">
        <v>6</v>
      </c>
      <c r="C7" s="657">
        <v>5</v>
      </c>
      <c r="E7" s="44"/>
      <c r="J7" s="656" t="s">
        <v>641</v>
      </c>
      <c r="K7" s="670">
        <f t="shared" si="0"/>
        <v>6</v>
      </c>
      <c r="L7" s="619">
        <f t="shared" si="1"/>
        <v>5</v>
      </c>
      <c r="N7" s="44"/>
    </row>
    <row r="8" spans="1:15" x14ac:dyDescent="0.25">
      <c r="A8" s="650" t="s">
        <v>642</v>
      </c>
      <c r="B8" s="651">
        <v>2</v>
      </c>
      <c r="C8" s="651">
        <v>6</v>
      </c>
      <c r="E8" s="21"/>
      <c r="J8" s="650" t="s">
        <v>642</v>
      </c>
      <c r="K8" s="670">
        <f t="shared" si="0"/>
        <v>2</v>
      </c>
      <c r="L8" s="619">
        <f t="shared" si="1"/>
        <v>6</v>
      </c>
      <c r="N8" s="21"/>
    </row>
    <row r="9" spans="1:15" x14ac:dyDescent="0.25">
      <c r="A9" s="650" t="s">
        <v>643</v>
      </c>
      <c r="B9" s="651">
        <v>11</v>
      </c>
      <c r="C9" s="651">
        <v>7</v>
      </c>
      <c r="E9" s="21"/>
      <c r="J9" s="650" t="s">
        <v>643</v>
      </c>
      <c r="K9" s="670">
        <f t="shared" si="0"/>
        <v>11</v>
      </c>
      <c r="L9" s="619">
        <f t="shared" si="1"/>
        <v>7</v>
      </c>
      <c r="N9" s="21"/>
    </row>
    <row r="10" spans="1:15" x14ac:dyDescent="0.25">
      <c r="A10" s="652" t="s">
        <v>365</v>
      </c>
      <c r="B10" s="653">
        <v>64</v>
      </c>
      <c r="C10" s="653">
        <v>8</v>
      </c>
      <c r="J10" s="652" t="s">
        <v>365</v>
      </c>
      <c r="K10" s="671">
        <f t="shared" si="0"/>
        <v>64</v>
      </c>
      <c r="L10" s="620">
        <f t="shared" si="1"/>
        <v>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1.38</v>
      </c>
      <c r="C15" s="197"/>
      <c r="D15" s="253"/>
      <c r="E15" s="211"/>
      <c r="F15" s="253"/>
      <c r="G15" s="253"/>
      <c r="J15" s="673" t="s">
        <v>488</v>
      </c>
      <c r="K15" s="674">
        <f>B15</f>
        <v>1.38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0.47</v>
      </c>
      <c r="C16" s="197"/>
      <c r="D16" s="253"/>
      <c r="E16" s="254"/>
      <c r="F16" s="253"/>
      <c r="G16" s="253"/>
      <c r="J16" s="675" t="s">
        <v>489</v>
      </c>
      <c r="K16" s="676">
        <f>B16</f>
        <v>0.47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0.45</v>
      </c>
      <c r="C18" s="197"/>
      <c r="D18" s="255"/>
      <c r="E18" s="256"/>
      <c r="F18" s="253"/>
      <c r="G18" s="253"/>
      <c r="J18" s="678" t="s">
        <v>501</v>
      </c>
      <c r="K18" s="674">
        <f>B18</f>
        <v>0.45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1.34</v>
      </c>
      <c r="C19" s="198"/>
      <c r="D19" s="255"/>
      <c r="E19" s="256"/>
      <c r="F19" s="253"/>
      <c r="G19" s="253"/>
      <c r="J19" s="672" t="s">
        <v>502</v>
      </c>
      <c r="K19" s="676">
        <f>B19</f>
        <v>1.34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0.93</v>
      </c>
      <c r="C21" s="253"/>
      <c r="D21" s="253"/>
      <c r="E21" s="253"/>
      <c r="F21" s="253"/>
      <c r="G21" s="253"/>
      <c r="J21" s="661" t="s">
        <v>498</v>
      </c>
      <c r="K21" s="679">
        <f>B21</f>
        <v>0.93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1</v>
      </c>
      <c r="C34" s="657">
        <v>2</v>
      </c>
      <c r="E34" s="44"/>
      <c r="J34" s="656" t="s">
        <v>641</v>
      </c>
      <c r="K34" s="670">
        <f t="shared" si="2"/>
        <v>1</v>
      </c>
      <c r="L34" s="619">
        <f t="shared" si="3"/>
        <v>2</v>
      </c>
      <c r="N34" s="44"/>
    </row>
    <row r="35" spans="1:15" x14ac:dyDescent="0.25">
      <c r="A35" s="650" t="s">
        <v>642</v>
      </c>
      <c r="B35" s="651">
        <v>7</v>
      </c>
      <c r="C35" s="651">
        <v>6</v>
      </c>
      <c r="E35" s="21"/>
      <c r="J35" s="650" t="s">
        <v>642</v>
      </c>
      <c r="K35" s="670">
        <f t="shared" si="2"/>
        <v>7</v>
      </c>
      <c r="L35" s="619">
        <f t="shared" si="3"/>
        <v>6</v>
      </c>
      <c r="N35" s="21"/>
    </row>
    <row r="36" spans="1:15" x14ac:dyDescent="0.25">
      <c r="A36" s="650" t="s">
        <v>643</v>
      </c>
      <c r="B36" s="651">
        <v>0</v>
      </c>
      <c r="C36" s="651">
        <v>3</v>
      </c>
      <c r="E36" s="21"/>
      <c r="J36" s="650" t="s">
        <v>643</v>
      </c>
      <c r="K36" s="670">
        <f t="shared" si="2"/>
        <v>0</v>
      </c>
      <c r="L36" s="619">
        <f t="shared" si="3"/>
        <v>3</v>
      </c>
      <c r="N36" s="21"/>
    </row>
    <row r="37" spans="1:15" x14ac:dyDescent="0.25">
      <c r="A37" s="652" t="s">
        <v>365</v>
      </c>
      <c r="B37" s="653">
        <v>19</v>
      </c>
      <c r="C37" s="653">
        <v>5</v>
      </c>
      <c r="J37" s="652" t="s">
        <v>365</v>
      </c>
      <c r="K37" s="671">
        <f t="shared" si="2"/>
        <v>19</v>
      </c>
      <c r="L37" s="620">
        <f t="shared" si="3"/>
        <v>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0.51</v>
      </c>
      <c r="C42" s="197"/>
      <c r="D42" s="253"/>
      <c r="E42" s="211"/>
      <c r="F42" s="253"/>
      <c r="G42" s="253"/>
      <c r="J42" s="673" t="s">
        <v>488</v>
      </c>
      <c r="K42" s="674">
        <f>B42</f>
        <v>0.51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0.33</v>
      </c>
      <c r="C43" s="197"/>
      <c r="D43" s="253"/>
      <c r="E43" s="254"/>
      <c r="F43" s="253"/>
      <c r="G43" s="253"/>
      <c r="J43" s="675" t="s">
        <v>489</v>
      </c>
      <c r="K43" s="676">
        <f>B43</f>
        <v>0.33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0.21</v>
      </c>
      <c r="C45" s="197"/>
      <c r="D45" s="255"/>
      <c r="E45" s="256"/>
      <c r="F45" s="253"/>
      <c r="G45" s="253"/>
      <c r="J45" s="678" t="s">
        <v>501</v>
      </c>
      <c r="K45" s="674">
        <f>B45</f>
        <v>0.21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0.6</v>
      </c>
      <c r="C46" s="198"/>
      <c r="D46" s="255"/>
      <c r="E46" s="256"/>
      <c r="F46" s="253"/>
      <c r="G46" s="253"/>
      <c r="J46" s="672" t="s">
        <v>502</v>
      </c>
      <c r="K46" s="676">
        <f>B46</f>
        <v>0.6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0.42</v>
      </c>
      <c r="C48" s="253"/>
      <c r="D48" s="253"/>
      <c r="E48" s="253"/>
      <c r="F48" s="253"/>
      <c r="G48" s="253"/>
      <c r="J48" s="661" t="s">
        <v>498</v>
      </c>
      <c r="K48" s="679">
        <f>B48</f>
        <v>0.42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3936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12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1940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2</v>
      </c>
      <c r="E4" s="643">
        <v>1667</v>
      </c>
      <c r="F4" s="643">
        <v>1</v>
      </c>
      <c r="G4" s="643">
        <v>12</v>
      </c>
      <c r="H4" s="643">
        <v>1940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2</v>
      </c>
      <c r="E5" s="602">
        <v>3757</v>
      </c>
      <c r="F5" s="602">
        <v>1</v>
      </c>
      <c r="G5" s="602">
        <v>12</v>
      </c>
      <c r="H5" s="602">
        <v>1940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2</v>
      </c>
      <c r="E6" s="617">
        <v>3936</v>
      </c>
      <c r="F6" s="617">
        <v>1</v>
      </c>
      <c r="G6" s="617">
        <v>12</v>
      </c>
      <c r="H6" s="617">
        <v>1940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1.3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97.2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148434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12851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81.8</v>
      </c>
      <c r="E4" s="600">
        <v>1.03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11.2</v>
      </c>
      <c r="D5" s="751">
        <v>104.5</v>
      </c>
      <c r="E5" s="751">
        <v>0.15</v>
      </c>
      <c r="G5" s="647" t="s">
        <v>446</v>
      </c>
      <c r="H5" s="648">
        <f>IF(ISBLANK(B4),"",B4)</f>
        <v>0</v>
      </c>
      <c r="I5" s="648">
        <f>IF(ISBLANK(B5),"",B5)</f>
        <v>1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99</v>
      </c>
      <c r="E6" s="959">
        <v>0.83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11.2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14</v>
      </c>
      <c r="C4" s="643">
        <v>1.1000000000000001</v>
      </c>
      <c r="D4" s="643">
        <v>0.8</v>
      </c>
      <c r="E4" s="643">
        <v>0.18</v>
      </c>
      <c r="F4" s="643">
        <v>0.8</v>
      </c>
      <c r="G4" s="643">
        <v>2.4</v>
      </c>
      <c r="H4" s="1066"/>
      <c r="I4" s="253"/>
      <c r="J4" s="253"/>
      <c r="K4" s="253"/>
    </row>
    <row r="5" spans="1:11" x14ac:dyDescent="0.25">
      <c r="A5" s="480">
        <v>2021</v>
      </c>
      <c r="B5" s="602">
        <v>15</v>
      </c>
      <c r="C5" s="602">
        <v>1.2</v>
      </c>
      <c r="D5" s="602">
        <v>0.8</v>
      </c>
      <c r="E5" s="602">
        <v>0.18</v>
      </c>
      <c r="F5" s="602">
        <v>0.8</v>
      </c>
      <c r="G5" s="602">
        <v>2.4</v>
      </c>
      <c r="H5" s="1066"/>
      <c r="I5" s="253"/>
      <c r="J5" s="253"/>
      <c r="K5" s="253"/>
    </row>
    <row r="6" spans="1:11" x14ac:dyDescent="0.25">
      <c r="A6" s="360">
        <v>2022</v>
      </c>
      <c r="B6" s="602">
        <v>16</v>
      </c>
      <c r="C6" s="602">
        <v>1.4</v>
      </c>
      <c r="D6" s="602">
        <v>0.9</v>
      </c>
      <c r="E6" s="602">
        <v>0.2</v>
      </c>
      <c r="F6" s="602">
        <v>1.3</v>
      </c>
      <c r="G6" s="602">
        <v>2.6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91.5</v>
      </c>
      <c r="C5" s="602">
        <v>90.9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98</v>
      </c>
      <c r="C6" s="602">
        <v>91.7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97.2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950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8.1999999999999993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238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2883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22332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1934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872</v>
      </c>
      <c r="C5" s="1034">
        <v>373</v>
      </c>
      <c r="D5" s="600">
        <v>499</v>
      </c>
      <c r="G5" s="871" t="s">
        <v>126</v>
      </c>
      <c r="H5" s="637">
        <f>IF(ISBLANK(D7),"",D7)</f>
        <v>544</v>
      </c>
    </row>
    <row r="6" spans="1:17" x14ac:dyDescent="0.25">
      <c r="A6" s="641">
        <v>2021</v>
      </c>
      <c r="B6" s="1034">
        <v>904</v>
      </c>
      <c r="C6" s="1034">
        <v>406</v>
      </c>
      <c r="D6" s="602">
        <v>498</v>
      </c>
      <c r="G6" s="635" t="s">
        <v>127</v>
      </c>
      <c r="H6" s="623">
        <f>IF(ISBLANK(C7),"",C7)</f>
        <v>406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950</v>
      </c>
      <c r="C7" s="1034">
        <v>406</v>
      </c>
      <c r="D7" s="617">
        <v>544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544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406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5.9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5.9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3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802</v>
      </c>
      <c r="C6" s="55">
        <v>419</v>
      </c>
      <c r="D6" s="55">
        <v>383</v>
      </c>
      <c r="E6" s="70">
        <v>975</v>
      </c>
      <c r="F6" s="55">
        <v>506</v>
      </c>
      <c r="G6" s="110">
        <v>469</v>
      </c>
      <c r="H6" s="55">
        <v>532</v>
      </c>
      <c r="I6" s="55">
        <v>282</v>
      </c>
      <c r="J6" s="55">
        <v>250</v>
      </c>
      <c r="K6" s="70">
        <v>2178</v>
      </c>
      <c r="L6" s="55">
        <v>1139</v>
      </c>
      <c r="M6" s="110">
        <v>1039</v>
      </c>
      <c r="N6" s="70">
        <v>2082</v>
      </c>
      <c r="O6" s="55">
        <v>1105</v>
      </c>
      <c r="P6" s="110">
        <v>977</v>
      </c>
      <c r="Q6" s="70">
        <v>8172</v>
      </c>
      <c r="R6" s="55">
        <v>4233</v>
      </c>
      <c r="S6" s="110">
        <v>3939</v>
      </c>
      <c r="T6" s="70">
        <v>12605</v>
      </c>
      <c r="U6" s="55">
        <v>6251</v>
      </c>
      <c r="V6" s="160">
        <v>6354</v>
      </c>
    </row>
    <row r="7" spans="1:22" x14ac:dyDescent="0.25">
      <c r="A7" s="286">
        <v>2021</v>
      </c>
      <c r="B7" s="167">
        <v>776</v>
      </c>
      <c r="C7" s="94">
        <v>413</v>
      </c>
      <c r="D7" s="94">
        <v>363</v>
      </c>
      <c r="E7" s="167">
        <v>982</v>
      </c>
      <c r="F7" s="94">
        <v>501</v>
      </c>
      <c r="G7" s="169">
        <v>481</v>
      </c>
      <c r="H7" s="94">
        <v>530</v>
      </c>
      <c r="I7" s="94">
        <v>287</v>
      </c>
      <c r="J7" s="94">
        <v>243</v>
      </c>
      <c r="K7" s="167">
        <v>2158</v>
      </c>
      <c r="L7" s="94">
        <v>1136</v>
      </c>
      <c r="M7" s="169">
        <v>1022</v>
      </c>
      <c r="N7" s="167">
        <v>2066</v>
      </c>
      <c r="O7" s="94">
        <v>1102</v>
      </c>
      <c r="P7" s="169">
        <v>964</v>
      </c>
      <c r="Q7" s="167">
        <v>8070</v>
      </c>
      <c r="R7" s="94">
        <v>4200</v>
      </c>
      <c r="S7" s="169">
        <v>3870</v>
      </c>
      <c r="T7" s="212">
        <v>12495</v>
      </c>
      <c r="U7" s="58">
        <v>6207</v>
      </c>
      <c r="V7" s="160">
        <v>6288</v>
      </c>
    </row>
    <row r="8" spans="1:22" x14ac:dyDescent="0.25">
      <c r="A8" s="219">
        <v>2022</v>
      </c>
      <c r="B8" s="72">
        <v>723</v>
      </c>
      <c r="C8" s="61">
        <v>387</v>
      </c>
      <c r="D8" s="61">
        <v>336</v>
      </c>
      <c r="E8" s="72">
        <v>934</v>
      </c>
      <c r="F8" s="61">
        <v>480</v>
      </c>
      <c r="G8" s="111">
        <v>454</v>
      </c>
      <c r="H8" s="61">
        <v>482</v>
      </c>
      <c r="I8" s="61">
        <v>264</v>
      </c>
      <c r="J8" s="61">
        <v>218</v>
      </c>
      <c r="K8" s="72">
        <v>2022</v>
      </c>
      <c r="L8" s="61">
        <v>1070</v>
      </c>
      <c r="M8" s="111">
        <v>952</v>
      </c>
      <c r="N8" s="72">
        <v>1636</v>
      </c>
      <c r="O8" s="61">
        <v>875</v>
      </c>
      <c r="P8" s="111">
        <v>761</v>
      </c>
      <c r="Q8" s="72">
        <v>7236</v>
      </c>
      <c r="R8" s="61">
        <v>3776</v>
      </c>
      <c r="S8" s="111">
        <v>3460</v>
      </c>
      <c r="T8" s="72">
        <v>11550</v>
      </c>
      <c r="U8" s="61">
        <v>5750</v>
      </c>
      <c r="V8" s="111">
        <v>5800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723</v>
      </c>
      <c r="C15" s="172">
        <f>E8</f>
        <v>934</v>
      </c>
      <c r="D15" s="172">
        <f>H8</f>
        <v>482</v>
      </c>
      <c r="E15" s="172">
        <f>K8</f>
        <v>2022</v>
      </c>
      <c r="F15" s="172">
        <f>N8</f>
        <v>1636</v>
      </c>
      <c r="G15" s="172">
        <f>Q8</f>
        <v>7236</v>
      </c>
      <c r="H15" s="334">
        <f>T8</f>
        <v>11550</v>
      </c>
      <c r="M15" s="172">
        <f>K8</f>
        <v>2022</v>
      </c>
      <c r="N15" s="172">
        <f>H15-E15-O15</f>
        <v>6871</v>
      </c>
      <c r="O15" s="172">
        <f>H15-(B15+C15+G15)</f>
        <v>2657</v>
      </c>
      <c r="P15" s="29"/>
      <c r="Q15" s="100">
        <f>M15/H15*100</f>
        <v>17.506493506493506</v>
      </c>
      <c r="R15" s="100">
        <f>N15/H15*100</f>
        <v>59.489177489177493</v>
      </c>
      <c r="S15" s="100">
        <f>O15/H15*100</f>
        <v>23.004329004329005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17.506493506493506</v>
      </c>
      <c r="R18" s="100">
        <f>N15/H15*100</f>
        <v>59.489177489177493</v>
      </c>
      <c r="S18" s="100">
        <f>O15/H15*100</f>
        <v>23.004329004329005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8.8000000000000007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10.8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12</v>
      </c>
      <c r="C4" s="600">
        <v>3</v>
      </c>
      <c r="D4" s="600">
        <v>0</v>
      </c>
      <c r="E4" s="599">
        <v>0</v>
      </c>
      <c r="F4" s="600">
        <v>5.6</v>
      </c>
      <c r="G4" s="600">
        <v>0</v>
      </c>
    </row>
    <row r="5" spans="1:10" x14ac:dyDescent="0.25">
      <c r="A5" s="286">
        <v>2022</v>
      </c>
      <c r="B5" s="751">
        <v>12</v>
      </c>
      <c r="C5" s="751">
        <v>3</v>
      </c>
      <c r="D5" s="751">
        <v>0</v>
      </c>
      <c r="E5" s="753">
        <v>0</v>
      </c>
      <c r="F5" s="751">
        <v>5.9</v>
      </c>
      <c r="G5" s="751">
        <v>0</v>
      </c>
    </row>
    <row r="6" spans="1:10" x14ac:dyDescent="0.25">
      <c r="A6" s="218">
        <v>2023</v>
      </c>
      <c r="B6" s="752">
        <v>11</v>
      </c>
      <c r="C6" s="752">
        <v>3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12</v>
      </c>
      <c r="C11" s="80">
        <f>IF(ISBLANK(D4),"",D4)</f>
        <v>0</v>
      </c>
      <c r="E11" s="103">
        <f>A4</f>
        <v>2021</v>
      </c>
      <c r="F11" s="80">
        <f>IF(ISBLANK(B4),"",B4)</f>
        <v>12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12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12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11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11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0</v>
      </c>
      <c r="E18" s="603">
        <f>A4</f>
        <v>2021</v>
      </c>
      <c r="F18" s="100">
        <f>IF(ISBLANK(C4),"",C4)</f>
        <v>3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3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3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3</v>
      </c>
      <c r="C20" s="83">
        <f>IF(ISBLANK(E6),"",E6)</f>
        <v>0</v>
      </c>
      <c r="E20" s="155">
        <f t="shared" si="5"/>
        <v>2023</v>
      </c>
      <c r="F20" s="83">
        <f>IF(ISBLANK(C6),"",C6)</f>
        <v>3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120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106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6.1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147</v>
      </c>
    </row>
    <row r="17" spans="2:3" x14ac:dyDescent="0.25">
      <c r="B17" s="253">
        <v>2022</v>
      </c>
      <c r="C17" s="1100">
        <v>123</v>
      </c>
    </row>
    <row r="18" spans="2:3" x14ac:dyDescent="0.25">
      <c r="B18" s="253">
        <v>2023</v>
      </c>
      <c r="C18" s="1100">
        <v>106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147</v>
      </c>
    </row>
    <row r="22" spans="2:3" x14ac:dyDescent="0.25">
      <c r="B22" s="636">
        <f>B17</f>
        <v>2022</v>
      </c>
      <c r="C22" s="636">
        <f t="shared" ref="C22:C23" si="0">IF(ISBLANK(C17),"",C17)</f>
        <v>123</v>
      </c>
    </row>
    <row r="23" spans="2:3" x14ac:dyDescent="0.25">
      <c r="B23" s="636">
        <f>B18</f>
        <v>2023</v>
      </c>
      <c r="C23" s="636">
        <f t="shared" si="0"/>
        <v>106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10</v>
      </c>
      <c r="C5" s="55">
        <v>7</v>
      </c>
      <c r="D5" s="55">
        <v>9</v>
      </c>
      <c r="E5" s="269">
        <f>SUM(B5:D5)</f>
        <v>26</v>
      </c>
      <c r="F5" s="71">
        <v>162</v>
      </c>
      <c r="G5" s="70">
        <v>0.5</v>
      </c>
      <c r="H5" s="55">
        <v>0.1</v>
      </c>
      <c r="I5" s="110">
        <v>0.3</v>
      </c>
      <c r="J5" s="71">
        <v>1.3</v>
      </c>
    </row>
    <row r="6" spans="1:10" x14ac:dyDescent="0.25">
      <c r="A6" s="286">
        <v>2022</v>
      </c>
      <c r="B6" s="757">
        <v>10</v>
      </c>
      <c r="C6" s="758">
        <v>6</v>
      </c>
      <c r="D6" s="758">
        <v>8</v>
      </c>
      <c r="E6" s="270">
        <f>SUM(B6:D6)</f>
        <v>24</v>
      </c>
      <c r="F6" s="214">
        <v>149</v>
      </c>
      <c r="G6" s="457">
        <v>0.5</v>
      </c>
      <c r="H6" s="458">
        <v>0.1</v>
      </c>
      <c r="I6" s="763">
        <v>0.3</v>
      </c>
      <c r="J6" s="214">
        <v>1.3</v>
      </c>
    </row>
    <row r="7" spans="1:10" x14ac:dyDescent="0.25">
      <c r="A7" s="218">
        <v>2023</v>
      </c>
      <c r="B7" s="167">
        <v>8</v>
      </c>
      <c r="C7" s="94">
        <v>7</v>
      </c>
      <c r="D7" s="94">
        <v>10</v>
      </c>
      <c r="E7" s="447">
        <f>SUM(B7:D7)</f>
        <v>25</v>
      </c>
      <c r="F7" s="168">
        <v>120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162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149</v>
      </c>
      <c r="C14" s="28"/>
      <c r="D14" s="28"/>
      <c r="F14" s="625" t="s">
        <v>1526</v>
      </c>
      <c r="G14" s="621">
        <f>IF(ISBLANK(B7),"",B7)</f>
        <v>8</v>
      </c>
      <c r="I14" s="625" t="s">
        <v>1529</v>
      </c>
      <c r="J14" s="621">
        <f>IF(ISBLANK(B7),"",B7)</f>
        <v>8</v>
      </c>
    </row>
    <row r="15" spans="1:10" x14ac:dyDescent="0.25">
      <c r="A15" s="624">
        <f t="shared" ref="A15" si="1">A7</f>
        <v>2023</v>
      </c>
      <c r="B15" s="623">
        <f t="shared" si="0"/>
        <v>120</v>
      </c>
      <c r="C15" s="28"/>
      <c r="D15" s="28"/>
      <c r="F15" s="626" t="s">
        <v>1527</v>
      </c>
      <c r="G15" s="622">
        <f>IF(ISBLANK(C7),"",C7)</f>
        <v>7</v>
      </c>
      <c r="I15" s="626" t="s">
        <v>1538</v>
      </c>
      <c r="J15" s="622">
        <f>IF(ISBLANK(C7),"",C7)</f>
        <v>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10</v>
      </c>
      <c r="I16" s="627" t="s">
        <v>1539</v>
      </c>
      <c r="J16" s="623">
        <f>IF(ISBLANK(D7),"",D7)</f>
        <v>10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23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4.3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16</v>
      </c>
      <c r="C6" s="759"/>
      <c r="D6" s="759"/>
      <c r="E6" s="457">
        <v>10.6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12</v>
      </c>
      <c r="C7" s="759"/>
      <c r="D7" s="759"/>
      <c r="E7" s="457">
        <v>7.9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6</v>
      </c>
      <c r="C8" s="760"/>
      <c r="D8" s="760"/>
      <c r="E8" s="601">
        <v>4.3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16</v>
      </c>
      <c r="C16" s="755"/>
      <c r="I16" s="700">
        <f>A6</f>
        <v>2020</v>
      </c>
      <c r="J16" s="674">
        <f>IF(ISBLANK(E6),"",E6)</f>
        <v>10.6</v>
      </c>
      <c r="K16" s="756"/>
    </row>
    <row r="17" spans="1:10" x14ac:dyDescent="0.25">
      <c r="A17" s="701">
        <f>A7</f>
        <v>2021</v>
      </c>
      <c r="B17" s="853">
        <f>IF(ISBLANK(B7),"",B7)</f>
        <v>12</v>
      </c>
      <c r="C17" s="755"/>
      <c r="I17" s="701">
        <f>A7</f>
        <v>2021</v>
      </c>
      <c r="J17" s="853">
        <f>IF(ISBLANK(E7),"",E7)</f>
        <v>7.9</v>
      </c>
    </row>
    <row r="18" spans="1:10" x14ac:dyDescent="0.25">
      <c r="A18" s="702">
        <f>A8</f>
        <v>2022</v>
      </c>
      <c r="B18" s="676">
        <f>IF(ISBLANK(B8),"",B8)</f>
        <v>6</v>
      </c>
      <c r="C18" s="755"/>
      <c r="I18" s="702">
        <f>A8</f>
        <v>2022</v>
      </c>
      <c r="J18" s="676">
        <f>IF(ISBLANK(E8),"",E8)</f>
        <v>4.3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6</v>
      </c>
      <c r="D5" s="449">
        <f>IF(ISBLANK(B5),"",A5)</f>
        <v>2021</v>
      </c>
      <c r="E5" s="618">
        <f>IF(ISBLANK(B5),"",B5)</f>
        <v>6</v>
      </c>
      <c r="K5" s="217">
        <v>2020</v>
      </c>
      <c r="L5" s="655">
        <v>8.6999999999999993</v>
      </c>
    </row>
    <row r="6" spans="1:12" x14ac:dyDescent="0.25">
      <c r="A6" s="229">
        <v>2022</v>
      </c>
      <c r="B6" s="602">
        <v>6</v>
      </c>
      <c r="D6" s="450">
        <f>IF(ISBLANK(B6),"",A6)</f>
        <v>2022</v>
      </c>
      <c r="E6" s="619">
        <f>IF(ISBLANK(B6),"",B6)</f>
        <v>6</v>
      </c>
      <c r="K6" s="286">
        <v>2021</v>
      </c>
      <c r="L6" s="657">
        <v>5.6</v>
      </c>
    </row>
    <row r="7" spans="1:12" x14ac:dyDescent="0.25">
      <c r="A7" s="123">
        <v>2023</v>
      </c>
      <c r="B7" s="617">
        <v>6</v>
      </c>
      <c r="D7" s="379">
        <f>IF(ISBLANK(B7),"",A7)</f>
        <v>2023</v>
      </c>
      <c r="E7" s="620">
        <f>IF(ISBLANK(B7),"",B7)</f>
        <v>6</v>
      </c>
      <c r="K7" s="219">
        <v>2022</v>
      </c>
      <c r="L7" s="617">
        <v>5.9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22</v>
      </c>
      <c r="C4" s="643">
        <v>63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17</v>
      </c>
      <c r="C5" s="602">
        <v>25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19</v>
      </c>
      <c r="C6" s="602">
        <v>23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4192</v>
      </c>
      <c r="D5" s="643">
        <v>291</v>
      </c>
      <c r="E5" s="869">
        <v>6.9</v>
      </c>
      <c r="F5" s="1039">
        <v>6</v>
      </c>
      <c r="G5" s="1039">
        <v>7.9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3104</v>
      </c>
      <c r="D6" s="657">
        <v>226</v>
      </c>
      <c r="E6" s="657">
        <v>7.2</v>
      </c>
      <c r="F6" s="657">
        <v>6.5</v>
      </c>
      <c r="G6" s="657">
        <v>7.9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2883</v>
      </c>
      <c r="D7" s="617">
        <v>238</v>
      </c>
      <c r="E7" s="617">
        <v>8.1999999999999993</v>
      </c>
      <c r="F7" s="617">
        <v>7.1</v>
      </c>
      <c r="G7" s="617">
        <v>9.4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6.9</v>
      </c>
      <c r="C4" s="655">
        <v>40</v>
      </c>
      <c r="D4" s="655">
        <v>1.9</v>
      </c>
      <c r="E4" s="655">
        <v>63</v>
      </c>
      <c r="F4" s="655">
        <v>0.5</v>
      </c>
      <c r="G4" s="655">
        <v>12</v>
      </c>
      <c r="H4" s="655">
        <v>3</v>
      </c>
      <c r="I4" s="655">
        <v>12</v>
      </c>
      <c r="J4" s="655">
        <v>0.5</v>
      </c>
      <c r="K4" s="253"/>
      <c r="L4" s="253"/>
      <c r="M4" s="253"/>
    </row>
    <row r="5" spans="1:13" x14ac:dyDescent="0.25">
      <c r="A5" s="486">
        <v>2022</v>
      </c>
      <c r="B5" s="602">
        <v>6.1</v>
      </c>
      <c r="C5" s="602">
        <v>52</v>
      </c>
      <c r="D5" s="602">
        <v>2.6</v>
      </c>
      <c r="E5" s="602">
        <v>62</v>
      </c>
      <c r="F5" s="602">
        <v>0.5</v>
      </c>
      <c r="G5" s="602">
        <v>12</v>
      </c>
      <c r="H5" s="602">
        <v>3</v>
      </c>
      <c r="I5" s="602">
        <v>12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67</v>
      </c>
      <c r="D6" s="617"/>
      <c r="E6" s="617">
        <v>68</v>
      </c>
      <c r="F6" s="617"/>
      <c r="G6" s="617">
        <v>11</v>
      </c>
      <c r="H6" s="617">
        <v>3</v>
      </c>
      <c r="I6" s="617">
        <v>12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114</v>
      </c>
      <c r="C4" s="1006">
        <v>67</v>
      </c>
      <c r="D4" s="1006">
        <v>47</v>
      </c>
      <c r="E4" s="1005">
        <v>192</v>
      </c>
      <c r="F4" s="1006">
        <v>107</v>
      </c>
      <c r="G4" s="1006">
        <v>85</v>
      </c>
      <c r="H4" s="1007">
        <v>9</v>
      </c>
      <c r="I4" s="1007">
        <v>15.2</v>
      </c>
      <c r="J4" s="1007">
        <v>-6.2</v>
      </c>
      <c r="K4" s="70">
        <v>149</v>
      </c>
      <c r="L4" s="55">
        <v>71</v>
      </c>
      <c r="M4" s="110">
        <v>78</v>
      </c>
      <c r="N4" s="55">
        <v>128</v>
      </c>
      <c r="O4" s="55">
        <v>51</v>
      </c>
      <c r="P4" s="110">
        <v>77</v>
      </c>
    </row>
    <row r="5" spans="1:17" x14ac:dyDescent="0.25">
      <c r="A5" s="286">
        <v>2021</v>
      </c>
      <c r="B5" s="1008">
        <v>92</v>
      </c>
      <c r="C5" s="1009">
        <v>51</v>
      </c>
      <c r="D5" s="1009">
        <v>41</v>
      </c>
      <c r="E5" s="1008">
        <v>254</v>
      </c>
      <c r="F5" s="1009">
        <v>126</v>
      </c>
      <c r="G5" s="1009">
        <v>128</v>
      </c>
      <c r="H5" s="1010">
        <v>7.4</v>
      </c>
      <c r="I5" s="1010">
        <v>20.3</v>
      </c>
      <c r="J5" s="1010">
        <v>-13</v>
      </c>
      <c r="K5" s="212">
        <v>159</v>
      </c>
      <c r="L5" s="58">
        <v>67</v>
      </c>
      <c r="M5" s="160">
        <v>92</v>
      </c>
      <c r="N5" s="58">
        <v>159</v>
      </c>
      <c r="O5" s="58">
        <v>59</v>
      </c>
      <c r="P5" s="160">
        <v>100</v>
      </c>
    </row>
    <row r="6" spans="1:17" x14ac:dyDescent="0.25">
      <c r="A6" s="219">
        <v>2022</v>
      </c>
      <c r="B6" s="1011">
        <v>100</v>
      </c>
      <c r="C6" s="1012">
        <v>51</v>
      </c>
      <c r="D6" s="1012">
        <v>49</v>
      </c>
      <c r="E6" s="1011">
        <v>197</v>
      </c>
      <c r="F6" s="1012">
        <v>100</v>
      </c>
      <c r="G6" s="1012">
        <v>97</v>
      </c>
      <c r="H6" s="1013">
        <v>8.6999999999999993</v>
      </c>
      <c r="I6" s="1013">
        <v>17.100000000000001</v>
      </c>
      <c r="J6" s="1013">
        <v>-8.4</v>
      </c>
      <c r="K6" s="1014">
        <v>227</v>
      </c>
      <c r="L6" s="1015">
        <v>98</v>
      </c>
      <c r="M6" s="1016">
        <v>129</v>
      </c>
      <c r="N6" s="1015">
        <v>168</v>
      </c>
      <c r="O6" s="1015">
        <v>73</v>
      </c>
      <c r="P6" s="1016">
        <v>95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47</v>
      </c>
      <c r="C13" s="319">
        <f>IF(ISBLANK(C4),"",C4)</f>
        <v>67</v>
      </c>
      <c r="D13" s="364"/>
      <c r="E13" s="322">
        <f>A4</f>
        <v>2020</v>
      </c>
      <c r="F13" s="319">
        <f>IF(ISBLANK(G4),"",G4)</f>
        <v>85</v>
      </c>
      <c r="G13" s="319">
        <f>IF(ISBLANK(F4),"",F4)</f>
        <v>107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41</v>
      </c>
      <c r="C14" s="320">
        <f t="shared" ref="C14:C15" si="2">IF(ISBLANK(C5),"",C5)</f>
        <v>51</v>
      </c>
      <c r="D14" s="364"/>
      <c r="E14" s="323">
        <f t="shared" ref="E14:E15" si="3">A5</f>
        <v>2021</v>
      </c>
      <c r="F14" s="320">
        <f t="shared" ref="F14:F15" si="4">IF(ISBLANK(G5),"",G5)</f>
        <v>128</v>
      </c>
      <c r="G14" s="320">
        <f t="shared" ref="G14:G15" si="5">IF(ISBLANK(F5),"",F5)</f>
        <v>126</v>
      </c>
      <c r="H14" s="389"/>
      <c r="I14" s="389"/>
      <c r="J14" s="48"/>
      <c r="K14" s="325" t="s">
        <v>536</v>
      </c>
      <c r="L14" s="328">
        <f>IF(ISBLANK(K4),"",K4)</f>
        <v>149</v>
      </c>
      <c r="M14" s="328">
        <f>IF(ISBLANK(K5),"",K5)</f>
        <v>159</v>
      </c>
      <c r="N14" s="328">
        <f>IF(ISBLANK(K6),"",K6)</f>
        <v>227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49</v>
      </c>
      <c r="C15" s="321">
        <f t="shared" si="2"/>
        <v>51</v>
      </c>
      <c r="E15" s="324">
        <f t="shared" si="3"/>
        <v>2022</v>
      </c>
      <c r="F15" s="321">
        <f t="shared" si="4"/>
        <v>97</v>
      </c>
      <c r="G15" s="321">
        <f t="shared" si="5"/>
        <v>100</v>
      </c>
      <c r="H15" s="211"/>
      <c r="I15" s="211"/>
      <c r="J15" s="28"/>
      <c r="K15" s="326" t="s">
        <v>535</v>
      </c>
      <c r="L15" s="329">
        <f>IF(ISBLANK(N4),"",N4)</f>
        <v>128</v>
      </c>
      <c r="M15" s="329">
        <f>IF(ISBLANK(N5),"",N5)</f>
        <v>159</v>
      </c>
      <c r="N15" s="329">
        <f>IF(ISBLANK(N6),"",N6)</f>
        <v>168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149</v>
      </c>
      <c r="M19" s="328">
        <f>IF(ISBLANK(K5),"",K5)</f>
        <v>159</v>
      </c>
      <c r="N19" s="328">
        <f>IF(ISBLANK(K6),"",K6)</f>
        <v>227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128</v>
      </c>
      <c r="M20" s="329">
        <f>IF(ISBLANK(N5),"",N5)</f>
        <v>159</v>
      </c>
      <c r="N20" s="329">
        <f>IF(ISBLANK(N6),"",N6)</f>
        <v>168</v>
      </c>
      <c r="O20" s="364"/>
    </row>
    <row r="21" spans="1:15" x14ac:dyDescent="0.25">
      <c r="A21" s="322">
        <f>A4</f>
        <v>2020</v>
      </c>
      <c r="B21" s="319">
        <f>IF(ISBLANK(D4),"",D4)</f>
        <v>47</v>
      </c>
      <c r="C21" s="319">
        <f>IF(ISBLANK(C4),"",C4)</f>
        <v>67</v>
      </c>
      <c r="E21" s="322">
        <f>A4</f>
        <v>2020</v>
      </c>
      <c r="F21" s="319">
        <f>IF(ISBLANK(G4),"",G4)</f>
        <v>85</v>
      </c>
      <c r="G21" s="319">
        <f>IF(ISBLANK(F4),"",F4)</f>
        <v>107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41</v>
      </c>
      <c r="C22" s="320">
        <f t="shared" ref="C22:C23" si="8">IF(ISBLANK(C5),"",C5)</f>
        <v>51</v>
      </c>
      <c r="E22" s="323">
        <f t="shared" ref="E22:E23" si="9">A5</f>
        <v>2021</v>
      </c>
      <c r="F22" s="320">
        <f t="shared" ref="F22:F23" si="10">IF(ISBLANK(G5),"",G5)</f>
        <v>128</v>
      </c>
      <c r="G22" s="320">
        <f t="shared" ref="G22:G23" si="11">IF(ISBLANK(F5),"",F5)</f>
        <v>126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49</v>
      </c>
      <c r="C23" s="321">
        <f t="shared" si="8"/>
        <v>51</v>
      </c>
      <c r="E23" s="324">
        <f t="shared" si="9"/>
        <v>2022</v>
      </c>
      <c r="F23" s="321">
        <f t="shared" si="10"/>
        <v>97</v>
      </c>
      <c r="G23" s="321">
        <f t="shared" si="11"/>
        <v>100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14</v>
      </c>
      <c r="F5" s="616"/>
      <c r="G5" s="945"/>
      <c r="H5" s="599">
        <v>39</v>
      </c>
      <c r="I5" s="616">
        <v>19</v>
      </c>
      <c r="J5" s="616">
        <v>20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11</v>
      </c>
      <c r="F6" s="1028"/>
      <c r="G6" s="980"/>
      <c r="H6" s="1034">
        <v>23</v>
      </c>
      <c r="I6" s="1028">
        <v>12</v>
      </c>
      <c r="J6" s="1028">
        <v>11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11</v>
      </c>
      <c r="F7" s="1028"/>
      <c r="G7" s="980"/>
      <c r="H7" s="1034">
        <v>32</v>
      </c>
      <c r="I7" s="1028">
        <v>11</v>
      </c>
      <c r="J7" s="1028">
        <v>21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11</v>
      </c>
    </row>
    <row r="15" spans="1:12" ht="30" x14ac:dyDescent="0.25">
      <c r="A15" s="833" t="s">
        <v>1543</v>
      </c>
      <c r="B15" s="623">
        <f>IF(ISBLANK(J7),"",J7)</f>
        <v>21</v>
      </c>
    </row>
    <row r="17" spans="1:2" x14ac:dyDescent="0.25">
      <c r="A17" s="625" t="s">
        <v>1540</v>
      </c>
      <c r="B17" s="621">
        <f>IF(ISBLANK(I7),"",I7)</f>
        <v>11</v>
      </c>
    </row>
    <row r="18" spans="1:2" x14ac:dyDescent="0.25">
      <c r="A18" s="627" t="s">
        <v>1541</v>
      </c>
      <c r="B18" s="623">
        <f>IF(ISBLANK(J7),"",J7)</f>
        <v>21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52.9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55.7</v>
      </c>
      <c r="C6" s="614">
        <v>32.299999999999997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57.8</v>
      </c>
      <c r="C10" s="614">
        <v>32.299999999999997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52.9</v>
      </c>
      <c r="C14" s="73">
        <v>36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39.472999999999999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305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4932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190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2125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181.17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39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39.472999999999999</v>
      </c>
      <c r="C5" s="611">
        <v>39.472999999999999</v>
      </c>
      <c r="D5" s="751">
        <v>6218</v>
      </c>
      <c r="E5" s="751">
        <v>36</v>
      </c>
      <c r="G5" s="358">
        <v>2014</v>
      </c>
      <c r="H5" s="70">
        <v>45.92</v>
      </c>
      <c r="I5" s="55">
        <v>2.16</v>
      </c>
      <c r="J5" s="55">
        <v>43.76</v>
      </c>
      <c r="K5" s="71">
        <v>0</v>
      </c>
    </row>
    <row r="6" spans="1:12" x14ac:dyDescent="0.25">
      <c r="A6" s="286">
        <v>2021</v>
      </c>
      <c r="B6" s="601">
        <v>39.472999999999999</v>
      </c>
      <c r="C6" s="612">
        <v>39.472999999999999</v>
      </c>
      <c r="D6" s="959">
        <v>4538</v>
      </c>
      <c r="E6" s="959">
        <v>36</v>
      </c>
      <c r="G6" s="480">
        <v>2017</v>
      </c>
      <c r="H6" s="212">
        <v>45.92</v>
      </c>
      <c r="I6" s="58">
        <v>2.16</v>
      </c>
      <c r="J6" s="58">
        <v>43.76</v>
      </c>
      <c r="K6" s="214">
        <v>0</v>
      </c>
    </row>
    <row r="7" spans="1:12" x14ac:dyDescent="0.25">
      <c r="A7" s="218">
        <v>2022</v>
      </c>
      <c r="B7" s="601">
        <v>39.472999999999999</v>
      </c>
      <c r="C7" s="612">
        <v>39.472999999999999</v>
      </c>
      <c r="D7" s="959">
        <v>5760</v>
      </c>
      <c r="E7" s="959">
        <v>39</v>
      </c>
      <c r="G7" s="482">
        <v>2020</v>
      </c>
      <c r="H7" s="72">
        <v>181.17</v>
      </c>
      <c r="I7" s="61">
        <v>1.58</v>
      </c>
      <c r="J7" s="61">
        <v>179.59</v>
      </c>
      <c r="K7" s="73">
        <v>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39.472999999999999</v>
      </c>
      <c r="D14" s="631">
        <f>A5</f>
        <v>2020</v>
      </c>
      <c r="E14" s="625">
        <f>IF(ISBLANK(D5),"",D5)</f>
        <v>6218</v>
      </c>
      <c r="F14" s="211"/>
      <c r="G14" s="634" t="s">
        <v>925</v>
      </c>
      <c r="H14" s="621">
        <f>IF(ISBLANK(J7),"",J7)</f>
        <v>179.59</v>
      </c>
      <c r="I14" s="211"/>
      <c r="J14" s="211"/>
    </row>
    <row r="15" spans="1:12" x14ac:dyDescent="0.25">
      <c r="A15" s="870" t="s">
        <v>16</v>
      </c>
      <c r="B15" s="630">
        <f>IF(ISBLANK(B7),"",B7)</f>
        <v>39.472999999999999</v>
      </c>
      <c r="D15" s="632">
        <f t="shared" ref="D15:D16" si="0">A6</f>
        <v>2021</v>
      </c>
      <c r="E15" s="626">
        <f>IF(ISBLANK(D6),"",D6)</f>
        <v>4538</v>
      </c>
      <c r="F15" s="211"/>
      <c r="G15" s="635" t="s">
        <v>926</v>
      </c>
      <c r="H15" s="623">
        <f>IF(ISBLANK(I7),"",I7)</f>
        <v>1.58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5760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39.472999999999999</v>
      </c>
      <c r="F19" s="253"/>
      <c r="G19" s="634" t="s">
        <v>529</v>
      </c>
      <c r="H19" s="621">
        <f>IF(ISBLANK(J7),"",J7)</f>
        <v>179.59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39.472999999999999</v>
      </c>
      <c r="F20" s="253"/>
      <c r="G20" s="635" t="s">
        <v>528</v>
      </c>
      <c r="H20" s="623">
        <f>IF(ISBLANK(I7),"",I7)</f>
        <v>1.58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1.1000000000000001</v>
      </c>
      <c r="C5" s="1092">
        <v>4932</v>
      </c>
      <c r="D5" s="1093">
        <v>275</v>
      </c>
      <c r="E5" s="1092">
        <v>1624</v>
      </c>
      <c r="F5" s="1093">
        <v>139</v>
      </c>
    </row>
    <row r="6" spans="1:9" x14ac:dyDescent="0.25">
      <c r="A6" s="218">
        <v>2021</v>
      </c>
      <c r="B6" s="1092">
        <v>1.3</v>
      </c>
      <c r="C6" s="1092">
        <v>4932</v>
      </c>
      <c r="D6" s="1093">
        <v>305</v>
      </c>
      <c r="E6" s="1092">
        <v>2123</v>
      </c>
      <c r="F6" s="1093">
        <v>187</v>
      </c>
    </row>
    <row r="7" spans="1:9" x14ac:dyDescent="0.25">
      <c r="A7" s="219">
        <v>2022</v>
      </c>
      <c r="B7" s="73">
        <v>1.8</v>
      </c>
      <c r="C7" s="73">
        <v>4932</v>
      </c>
      <c r="D7" s="73">
        <v>305</v>
      </c>
      <c r="E7" s="73">
        <v>2125</v>
      </c>
      <c r="F7" s="73">
        <v>190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1079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344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735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3218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944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2274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3.1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309</v>
      </c>
      <c r="C5" s="458">
        <v>223</v>
      </c>
      <c r="D5" s="458">
        <v>86</v>
      </c>
      <c r="E5" s="457">
        <v>664</v>
      </c>
      <c r="F5" s="458">
        <v>476</v>
      </c>
      <c r="G5" s="458">
        <v>188</v>
      </c>
      <c r="H5" s="457">
        <v>2.1</v>
      </c>
      <c r="I5" s="763">
        <v>2.2000000000000002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454</v>
      </c>
      <c r="C6" s="458">
        <v>204</v>
      </c>
      <c r="D6" s="458">
        <v>250</v>
      </c>
      <c r="E6" s="457">
        <v>1550</v>
      </c>
      <c r="F6" s="458">
        <v>511</v>
      </c>
      <c r="G6" s="458">
        <v>1039</v>
      </c>
      <c r="H6" s="457">
        <v>2.5</v>
      </c>
      <c r="I6" s="763">
        <v>4.2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1079</v>
      </c>
      <c r="C7" s="612">
        <v>344</v>
      </c>
      <c r="D7" s="612">
        <v>735</v>
      </c>
      <c r="E7" s="601">
        <v>3218</v>
      </c>
      <c r="F7" s="612">
        <v>944</v>
      </c>
      <c r="G7" s="612">
        <v>2274</v>
      </c>
      <c r="H7" s="947">
        <v>2.7</v>
      </c>
      <c r="I7" s="948">
        <v>3.1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309</v>
      </c>
      <c r="C14" s="674">
        <f t="shared" ref="C14:D14" si="0">IF(ISBLANK(C5),"",C5)</f>
        <v>223</v>
      </c>
      <c r="D14" s="669">
        <f t="shared" si="0"/>
        <v>86</v>
      </c>
      <c r="F14" s="884">
        <f>A5</f>
        <v>2020</v>
      </c>
      <c r="G14" s="674">
        <f>IF(ISBLANK(E5),"",E5)</f>
        <v>664</v>
      </c>
      <c r="H14" s="674">
        <f t="shared" ref="H14:I16" si="1">IF(ISBLANK(F5),"",F5)</f>
        <v>476</v>
      </c>
      <c r="I14" s="669">
        <f t="shared" si="1"/>
        <v>188</v>
      </c>
      <c r="J14" s="756"/>
      <c r="K14" s="884">
        <f>A5</f>
        <v>2020</v>
      </c>
      <c r="L14" s="674">
        <f>IF(ISBLANK(H5),"",H5)</f>
        <v>2.1</v>
      </c>
      <c r="M14" s="669">
        <f>IF(ISBLANK(I5),"",I5)</f>
        <v>2.2000000000000002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454</v>
      </c>
      <c r="C15" s="879">
        <f t="shared" si="3"/>
        <v>204</v>
      </c>
      <c r="D15" s="886">
        <f t="shared" si="3"/>
        <v>250</v>
      </c>
      <c r="F15" s="890">
        <f t="shared" ref="F15:F16" si="4">A6</f>
        <v>2021</v>
      </c>
      <c r="G15" s="853">
        <f t="shared" ref="G15:G16" si="5">IF(ISBLANK(E6),"",E6)</f>
        <v>1550</v>
      </c>
      <c r="H15" s="853">
        <f t="shared" si="1"/>
        <v>511</v>
      </c>
      <c r="I15" s="670">
        <f t="shared" si="1"/>
        <v>1039</v>
      </c>
      <c r="J15" s="211"/>
      <c r="K15" s="890">
        <f t="shared" ref="K15:K16" si="6">A6</f>
        <v>2021</v>
      </c>
      <c r="L15" s="853">
        <f t="shared" ref="L15:M16" si="7">IF(ISBLANK(H6),"",H6)</f>
        <v>2.5</v>
      </c>
      <c r="M15" s="670">
        <f t="shared" si="7"/>
        <v>4.2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1079</v>
      </c>
      <c r="C16" s="888">
        <f t="shared" si="3"/>
        <v>344</v>
      </c>
      <c r="D16" s="889">
        <f t="shared" si="3"/>
        <v>735</v>
      </c>
      <c r="F16" s="891">
        <f t="shared" si="4"/>
        <v>2022</v>
      </c>
      <c r="G16" s="676">
        <f t="shared" si="5"/>
        <v>3218</v>
      </c>
      <c r="H16" s="676">
        <f t="shared" si="1"/>
        <v>944</v>
      </c>
      <c r="I16" s="671">
        <f t="shared" si="1"/>
        <v>2274</v>
      </c>
      <c r="J16" s="211"/>
      <c r="K16" s="891">
        <f t="shared" si="6"/>
        <v>2022</v>
      </c>
      <c r="L16" s="676">
        <f t="shared" si="7"/>
        <v>2.7</v>
      </c>
      <c r="M16" s="671">
        <f t="shared" si="7"/>
        <v>3.1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309</v>
      </c>
      <c r="C22" s="674">
        <f t="shared" ref="C22:D22" si="8">IF(ISBLANK(C5),"",C5)</f>
        <v>223</v>
      </c>
      <c r="D22" s="669">
        <f t="shared" si="8"/>
        <v>86</v>
      </c>
      <c r="F22" s="884">
        <f>A5</f>
        <v>2020</v>
      </c>
      <c r="G22" s="674">
        <f>IF(ISBLANK(E5),"",E5)</f>
        <v>664</v>
      </c>
      <c r="H22" s="674">
        <f t="shared" ref="H22:I24" si="9">IF(ISBLANK(F5),"",F5)</f>
        <v>476</v>
      </c>
      <c r="I22" s="669">
        <f t="shared" si="9"/>
        <v>188</v>
      </c>
      <c r="J22" s="756"/>
      <c r="K22" s="884">
        <f>A5</f>
        <v>2020</v>
      </c>
      <c r="L22" s="674">
        <f>IF(ISBLANK(H5),"",H5)</f>
        <v>2.1</v>
      </c>
      <c r="M22" s="669">
        <f>IF(ISBLANK(I5),"",I5)</f>
        <v>2.2000000000000002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454</v>
      </c>
      <c r="C23" s="853">
        <f t="shared" si="11"/>
        <v>204</v>
      </c>
      <c r="D23" s="670">
        <f t="shared" si="11"/>
        <v>250</v>
      </c>
      <c r="F23" s="890">
        <f t="shared" ref="F23:F24" si="12">A6</f>
        <v>2021</v>
      </c>
      <c r="G23" s="853">
        <f t="shared" ref="G23:G24" si="13">IF(ISBLANK(E6),"",E6)</f>
        <v>1550</v>
      </c>
      <c r="H23" s="853">
        <f t="shared" si="9"/>
        <v>511</v>
      </c>
      <c r="I23" s="670">
        <f t="shared" si="9"/>
        <v>1039</v>
      </c>
      <c r="J23" s="211"/>
      <c r="K23" s="890">
        <f t="shared" ref="K23:K24" si="14">A6</f>
        <v>2021</v>
      </c>
      <c r="L23" s="853">
        <f t="shared" ref="L23:M24" si="15">IF(ISBLANK(H6),"",H6)</f>
        <v>2.5</v>
      </c>
      <c r="M23" s="670">
        <f t="shared" si="15"/>
        <v>4.2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1079</v>
      </c>
      <c r="C24" s="676">
        <f t="shared" si="11"/>
        <v>344</v>
      </c>
      <c r="D24" s="671">
        <f t="shared" si="11"/>
        <v>735</v>
      </c>
      <c r="F24" s="891">
        <f t="shared" si="12"/>
        <v>2022</v>
      </c>
      <c r="G24" s="676">
        <f t="shared" si="13"/>
        <v>3218</v>
      </c>
      <c r="H24" s="676">
        <f t="shared" si="9"/>
        <v>944</v>
      </c>
      <c r="I24" s="671">
        <f t="shared" si="9"/>
        <v>2274</v>
      </c>
      <c r="J24" s="211"/>
      <c r="K24" s="891">
        <f t="shared" si="14"/>
        <v>2022</v>
      </c>
      <c r="L24" s="676">
        <f t="shared" si="15"/>
        <v>2.7</v>
      </c>
      <c r="M24" s="671">
        <f t="shared" si="15"/>
        <v>3.1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39</v>
      </c>
      <c r="C3" s="71">
        <v>18</v>
      </c>
      <c r="D3" s="71">
        <v>9.1999999999999993</v>
      </c>
      <c r="F3" s="105" t="s">
        <v>537</v>
      </c>
      <c r="G3" s="97">
        <f>IF(ISBLANK(B3),"",B3)</f>
        <v>39</v>
      </c>
      <c r="H3" s="97">
        <f>IF(ISBLANK(B4),"",B4)</f>
        <v>47</v>
      </c>
      <c r="I3" s="97">
        <f>IF(ISBLANK(B5),"",B5)</f>
        <v>57</v>
      </c>
      <c r="J3" s="365"/>
    </row>
    <row r="4" spans="1:12" x14ac:dyDescent="0.25">
      <c r="A4" s="286">
        <v>2021</v>
      </c>
      <c r="B4" s="214">
        <v>47</v>
      </c>
      <c r="C4" s="214">
        <v>19</v>
      </c>
      <c r="D4" s="214">
        <v>16.7</v>
      </c>
      <c r="F4" s="130" t="s">
        <v>538</v>
      </c>
      <c r="G4" s="98">
        <f>IF(ISBLANK(C3),"",C3)</f>
        <v>18</v>
      </c>
      <c r="H4" s="98">
        <f>IF(ISBLANK(C4),"",C4)</f>
        <v>19</v>
      </c>
      <c r="I4" s="98">
        <f>IF(ISBLANK(C5),"",C5)</f>
        <v>17</v>
      </c>
      <c r="J4" s="365"/>
    </row>
    <row r="5" spans="1:12" x14ac:dyDescent="0.25">
      <c r="A5" s="218">
        <v>2022</v>
      </c>
      <c r="B5" s="168">
        <v>57</v>
      </c>
      <c r="C5" s="168">
        <v>17</v>
      </c>
      <c r="D5" s="168">
        <v>15.1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39</v>
      </c>
      <c r="H8" s="97">
        <f>IF(ISBLANK(B4),"",B4)</f>
        <v>47</v>
      </c>
      <c r="I8" s="97">
        <f>IF(ISBLANK(B5),"",B5)</f>
        <v>57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18</v>
      </c>
      <c r="H9" s="98">
        <f>IF(ISBLANK(C4),"",C4)</f>
        <v>19</v>
      </c>
      <c r="I9" s="98">
        <f>IF(ISBLANK(C5),"",C5)</f>
        <v>17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9.1999999999999993</v>
      </c>
      <c r="H13" s="132">
        <f>IF(ISBLANK(D4),"",D4)</f>
        <v>16.7</v>
      </c>
      <c r="I13" s="132">
        <f>IF(ISBLANK(D5),"",D5)</f>
        <v>15.1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244</v>
      </c>
      <c r="C4" s="110">
        <v>283</v>
      </c>
      <c r="E4" s="29" t="s">
        <v>540</v>
      </c>
      <c r="F4" s="163">
        <f>B4/($B$22+$C$22)*100</f>
        <v>2.1125541125541125</v>
      </c>
      <c r="G4" s="163">
        <f>C4/($B$22+$C$22)*100</f>
        <v>2.4502164502164501</v>
      </c>
      <c r="J4" s="29" t="s">
        <v>540</v>
      </c>
      <c r="K4" s="163">
        <f>G4</f>
        <v>2.4502164502164501</v>
      </c>
    </row>
    <row r="5" spans="1:11" x14ac:dyDescent="0.25">
      <c r="A5" s="202" t="s">
        <v>541</v>
      </c>
      <c r="B5" s="212">
        <v>252</v>
      </c>
      <c r="C5" s="160">
        <v>286</v>
      </c>
      <c r="E5" s="29" t="s">
        <v>541</v>
      </c>
      <c r="F5" s="163">
        <f t="shared" ref="F5:G21" si="0">B5/($B$22+$C$22)*100</f>
        <v>2.1818181818181821</v>
      </c>
      <c r="G5" s="163">
        <f t="shared" si="0"/>
        <v>2.4761904761904763</v>
      </c>
      <c r="J5" s="29" t="s">
        <v>541</v>
      </c>
      <c r="K5" s="163">
        <f t="shared" ref="K5:K21" si="1">G5</f>
        <v>2.4761904761904763</v>
      </c>
    </row>
    <row r="6" spans="1:11" x14ac:dyDescent="0.25">
      <c r="A6" s="202" t="s">
        <v>542</v>
      </c>
      <c r="B6" s="212">
        <v>294</v>
      </c>
      <c r="C6" s="160">
        <v>298</v>
      </c>
      <c r="E6" s="29" t="s">
        <v>542</v>
      </c>
      <c r="F6" s="163">
        <f t="shared" si="0"/>
        <v>2.5454545454545454</v>
      </c>
      <c r="G6" s="163">
        <f t="shared" si="0"/>
        <v>2.5800865800865802</v>
      </c>
      <c r="J6" s="29" t="s">
        <v>542</v>
      </c>
      <c r="K6" s="163">
        <f t="shared" si="1"/>
        <v>2.5800865800865802</v>
      </c>
    </row>
    <row r="7" spans="1:11" x14ac:dyDescent="0.25">
      <c r="A7" s="202" t="s">
        <v>543</v>
      </c>
      <c r="B7" s="212">
        <v>269</v>
      </c>
      <c r="C7" s="160">
        <v>316</v>
      </c>
      <c r="E7" s="29" t="s">
        <v>543</v>
      </c>
      <c r="F7" s="163">
        <f t="shared" si="0"/>
        <v>2.329004329004329</v>
      </c>
      <c r="G7" s="163">
        <f t="shared" si="0"/>
        <v>2.7359307359307361</v>
      </c>
      <c r="J7" s="29" t="s">
        <v>543</v>
      </c>
      <c r="K7" s="163">
        <f t="shared" si="1"/>
        <v>2.7359307359307361</v>
      </c>
    </row>
    <row r="8" spans="1:11" x14ac:dyDescent="0.25">
      <c r="A8" s="202" t="s">
        <v>544</v>
      </c>
      <c r="B8" s="212">
        <v>207</v>
      </c>
      <c r="C8" s="160">
        <v>265</v>
      </c>
      <c r="E8" s="29" t="s">
        <v>544</v>
      </c>
      <c r="F8" s="163">
        <f t="shared" si="0"/>
        <v>1.7922077922077921</v>
      </c>
      <c r="G8" s="163">
        <f t="shared" si="0"/>
        <v>2.2943722943722942</v>
      </c>
      <c r="J8" s="29" t="s">
        <v>544</v>
      </c>
      <c r="K8" s="163">
        <f t="shared" si="1"/>
        <v>2.2943722943722942</v>
      </c>
    </row>
    <row r="9" spans="1:11" x14ac:dyDescent="0.25">
      <c r="A9" s="202" t="s">
        <v>545</v>
      </c>
      <c r="B9" s="212">
        <v>285</v>
      </c>
      <c r="C9" s="160">
        <v>294</v>
      </c>
      <c r="E9" s="29" t="s">
        <v>545</v>
      </c>
      <c r="F9" s="163">
        <f t="shared" si="0"/>
        <v>2.4675324675324677</v>
      </c>
      <c r="G9" s="163">
        <f t="shared" si="0"/>
        <v>2.5454545454545454</v>
      </c>
      <c r="J9" s="29" t="s">
        <v>545</v>
      </c>
      <c r="K9" s="163">
        <f t="shared" si="1"/>
        <v>2.5454545454545454</v>
      </c>
    </row>
    <row r="10" spans="1:11" x14ac:dyDescent="0.25">
      <c r="A10" s="202" t="s">
        <v>546</v>
      </c>
      <c r="B10" s="212">
        <v>281</v>
      </c>
      <c r="C10" s="160">
        <v>354</v>
      </c>
      <c r="E10" s="29" t="s">
        <v>546</v>
      </c>
      <c r="F10" s="163">
        <f t="shared" si="0"/>
        <v>2.4329004329004329</v>
      </c>
      <c r="G10" s="163">
        <f t="shared" si="0"/>
        <v>3.0649350649350646</v>
      </c>
      <c r="J10" s="29" t="s">
        <v>546</v>
      </c>
      <c r="K10" s="163">
        <f t="shared" si="1"/>
        <v>3.0649350649350646</v>
      </c>
    </row>
    <row r="11" spans="1:11" x14ac:dyDescent="0.25">
      <c r="A11" s="202" t="s">
        <v>547</v>
      </c>
      <c r="B11" s="212">
        <v>373</v>
      </c>
      <c r="C11" s="160">
        <v>423</v>
      </c>
      <c r="E11" s="29" t="s">
        <v>547</v>
      </c>
      <c r="F11" s="163">
        <f t="shared" si="0"/>
        <v>3.2294372294372291</v>
      </c>
      <c r="G11" s="163">
        <f t="shared" si="0"/>
        <v>3.662337662337662</v>
      </c>
      <c r="J11" s="29" t="s">
        <v>547</v>
      </c>
      <c r="K11" s="163">
        <f t="shared" si="1"/>
        <v>3.662337662337662</v>
      </c>
    </row>
    <row r="12" spans="1:11" x14ac:dyDescent="0.25">
      <c r="A12" s="202" t="s">
        <v>548</v>
      </c>
      <c r="B12" s="212">
        <v>384</v>
      </c>
      <c r="C12" s="160">
        <v>429</v>
      </c>
      <c r="E12" s="29" t="s">
        <v>548</v>
      </c>
      <c r="F12" s="163">
        <f t="shared" si="0"/>
        <v>3.3246753246753249</v>
      </c>
      <c r="G12" s="163">
        <f t="shared" si="0"/>
        <v>3.7142857142857144</v>
      </c>
      <c r="J12" s="29" t="s">
        <v>548</v>
      </c>
      <c r="K12" s="163">
        <f t="shared" si="1"/>
        <v>3.7142857142857144</v>
      </c>
    </row>
    <row r="13" spans="1:11" x14ac:dyDescent="0.25">
      <c r="A13" s="202" t="s">
        <v>549</v>
      </c>
      <c r="B13" s="212">
        <v>400</v>
      </c>
      <c r="C13" s="160">
        <v>395</v>
      </c>
      <c r="E13" s="29" t="s">
        <v>549</v>
      </c>
      <c r="F13" s="163">
        <f t="shared" si="0"/>
        <v>3.4632034632034632</v>
      </c>
      <c r="G13" s="163">
        <f t="shared" si="0"/>
        <v>3.4199134199134202</v>
      </c>
      <c r="J13" s="29" t="s">
        <v>549</v>
      </c>
      <c r="K13" s="163">
        <f t="shared" si="1"/>
        <v>3.4199134199134202</v>
      </c>
    </row>
    <row r="14" spans="1:11" x14ac:dyDescent="0.25">
      <c r="A14" s="202" t="s">
        <v>550</v>
      </c>
      <c r="B14" s="212">
        <v>377</v>
      </c>
      <c r="C14" s="160">
        <v>425</v>
      </c>
      <c r="E14" s="29" t="s">
        <v>550</v>
      </c>
      <c r="F14" s="163">
        <f t="shared" si="0"/>
        <v>3.2640692640692643</v>
      </c>
      <c r="G14" s="163">
        <f t="shared" si="0"/>
        <v>3.6796536796536801</v>
      </c>
      <c r="J14" s="29" t="s">
        <v>550</v>
      </c>
      <c r="K14" s="163">
        <f t="shared" si="1"/>
        <v>3.6796536796536801</v>
      </c>
    </row>
    <row r="15" spans="1:11" x14ac:dyDescent="0.25">
      <c r="A15" s="202" t="s">
        <v>551</v>
      </c>
      <c r="B15" s="212">
        <v>418</v>
      </c>
      <c r="C15" s="160">
        <v>421</v>
      </c>
      <c r="E15" s="29" t="s">
        <v>551</v>
      </c>
      <c r="F15" s="163">
        <f t="shared" si="0"/>
        <v>3.6190476190476191</v>
      </c>
      <c r="G15" s="163">
        <f t="shared" si="0"/>
        <v>3.6450216450216448</v>
      </c>
      <c r="J15" s="29" t="s">
        <v>551</v>
      </c>
      <c r="K15" s="163">
        <f t="shared" si="1"/>
        <v>3.6450216450216448</v>
      </c>
    </row>
    <row r="16" spans="1:11" x14ac:dyDescent="0.25">
      <c r="A16" s="202" t="s">
        <v>552</v>
      </c>
      <c r="B16" s="212">
        <v>466</v>
      </c>
      <c r="C16" s="160">
        <v>454</v>
      </c>
      <c r="E16" s="29" t="s">
        <v>552</v>
      </c>
      <c r="F16" s="163">
        <f t="shared" si="0"/>
        <v>4.0346320346320343</v>
      </c>
      <c r="G16" s="163">
        <f t="shared" si="0"/>
        <v>3.9307359307359304</v>
      </c>
      <c r="J16" s="29" t="s">
        <v>552</v>
      </c>
      <c r="K16" s="163">
        <f t="shared" si="1"/>
        <v>3.9307359307359304</v>
      </c>
    </row>
    <row r="17" spans="1:11" x14ac:dyDescent="0.25">
      <c r="A17" s="202" t="s">
        <v>553</v>
      </c>
      <c r="B17" s="212">
        <v>532</v>
      </c>
      <c r="C17" s="160">
        <v>429</v>
      </c>
      <c r="E17" s="29" t="s">
        <v>553</v>
      </c>
      <c r="F17" s="163">
        <f t="shared" si="0"/>
        <v>4.6060606060606055</v>
      </c>
      <c r="G17" s="163">
        <f t="shared" si="0"/>
        <v>3.7142857142857144</v>
      </c>
      <c r="J17" s="29" t="s">
        <v>553</v>
      </c>
      <c r="K17" s="163">
        <f t="shared" si="1"/>
        <v>3.7142857142857144</v>
      </c>
    </row>
    <row r="18" spans="1:11" x14ac:dyDescent="0.25">
      <c r="A18" s="202" t="s">
        <v>554</v>
      </c>
      <c r="B18" s="212">
        <v>447</v>
      </c>
      <c r="C18" s="160">
        <v>362</v>
      </c>
      <c r="E18" s="29" t="s">
        <v>554</v>
      </c>
      <c r="F18" s="163">
        <f t="shared" si="0"/>
        <v>3.8701298701298703</v>
      </c>
      <c r="G18" s="163">
        <f t="shared" si="0"/>
        <v>3.1341991341991347</v>
      </c>
      <c r="J18" s="29" t="s">
        <v>554</v>
      </c>
      <c r="K18" s="163">
        <f t="shared" si="1"/>
        <v>3.1341991341991347</v>
      </c>
    </row>
    <row r="19" spans="1:11" x14ac:dyDescent="0.25">
      <c r="A19" s="202" t="s">
        <v>555</v>
      </c>
      <c r="B19" s="212">
        <v>256</v>
      </c>
      <c r="C19" s="160">
        <v>155</v>
      </c>
      <c r="E19" s="29" t="s">
        <v>555</v>
      </c>
      <c r="F19" s="163">
        <f t="shared" si="0"/>
        <v>2.2164502164502164</v>
      </c>
      <c r="G19" s="163">
        <f t="shared" si="0"/>
        <v>1.3419913419913421</v>
      </c>
      <c r="J19" s="29" t="s">
        <v>555</v>
      </c>
      <c r="K19" s="163">
        <f t="shared" si="1"/>
        <v>1.3419913419913421</v>
      </c>
    </row>
    <row r="20" spans="1:11" x14ac:dyDescent="0.25">
      <c r="A20" s="202" t="s">
        <v>556</v>
      </c>
      <c r="B20" s="212">
        <v>178</v>
      </c>
      <c r="C20" s="160">
        <v>108</v>
      </c>
      <c r="E20" s="29" t="s">
        <v>556</v>
      </c>
      <c r="F20" s="163">
        <f t="shared" si="0"/>
        <v>1.5411255411255411</v>
      </c>
      <c r="G20" s="163">
        <f t="shared" si="0"/>
        <v>0.93506493506493504</v>
      </c>
      <c r="J20" s="29" t="s">
        <v>556</v>
      </c>
      <c r="K20" s="163">
        <f t="shared" si="1"/>
        <v>0.93506493506493504</v>
      </c>
    </row>
    <row r="21" spans="1:11" x14ac:dyDescent="0.25">
      <c r="A21" s="203" t="s">
        <v>557</v>
      </c>
      <c r="B21" s="72">
        <v>137</v>
      </c>
      <c r="C21" s="111">
        <v>53</v>
      </c>
      <c r="E21" s="31" t="s">
        <v>557</v>
      </c>
      <c r="F21" s="163">
        <f t="shared" si="0"/>
        <v>1.1861471861471862</v>
      </c>
      <c r="G21" s="163">
        <f t="shared" si="0"/>
        <v>0.45887445887445893</v>
      </c>
      <c r="J21" s="31" t="s">
        <v>557</v>
      </c>
      <c r="K21" s="210">
        <f t="shared" si="1"/>
        <v>0.45887445887445893</v>
      </c>
    </row>
    <row r="22" spans="1:11" x14ac:dyDescent="0.25">
      <c r="A22" s="309" t="s">
        <v>16</v>
      </c>
      <c r="B22" s="121">
        <f>SUM(B4:B21)</f>
        <v>5800</v>
      </c>
      <c r="C22" s="124">
        <f>SUM(C4:C21)</f>
        <v>5750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613</v>
      </c>
      <c r="C3" s="110">
        <v>560</v>
      </c>
      <c r="E3" s="297" t="s">
        <v>709</v>
      </c>
      <c r="F3" s="71">
        <v>54.2</v>
      </c>
      <c r="G3" s="71">
        <v>55.91</v>
      </c>
      <c r="K3" s="122" t="s">
        <v>16</v>
      </c>
      <c r="L3" s="71">
        <v>2.72</v>
      </c>
      <c r="M3" s="71">
        <v>2.5099999999999998</v>
      </c>
    </row>
    <row r="4" spans="1:16" x14ac:dyDescent="0.25">
      <c r="A4" s="202" t="s">
        <v>704</v>
      </c>
      <c r="B4" s="212">
        <v>654</v>
      </c>
      <c r="C4" s="160">
        <v>694</v>
      </c>
      <c r="E4" s="298" t="s">
        <v>710</v>
      </c>
      <c r="F4" s="214">
        <v>37.869999999999997</v>
      </c>
      <c r="G4" s="214">
        <v>34.020000000000003</v>
      </c>
      <c r="K4" s="215" t="s">
        <v>212</v>
      </c>
      <c r="L4" s="214">
        <v>2.61</v>
      </c>
      <c r="M4" s="214">
        <v>2.4</v>
      </c>
      <c r="N4" s="211"/>
    </row>
    <row r="5" spans="1:16" x14ac:dyDescent="0.25">
      <c r="A5" s="202" t="s">
        <v>705</v>
      </c>
      <c r="B5" s="212">
        <v>478</v>
      </c>
      <c r="C5" s="160">
        <v>497</v>
      </c>
      <c r="E5" s="298" t="s">
        <v>711</v>
      </c>
      <c r="F5" s="214">
        <v>6.71</v>
      </c>
      <c r="G5" s="214">
        <v>8.1999999999999993</v>
      </c>
      <c r="K5" s="123" t="s">
        <v>213</v>
      </c>
      <c r="L5" s="73">
        <v>2.82</v>
      </c>
      <c r="M5" s="73">
        <v>2.6</v>
      </c>
      <c r="N5" s="211"/>
    </row>
    <row r="6" spans="1:16" x14ac:dyDescent="0.25">
      <c r="A6" s="202" t="s">
        <v>706</v>
      </c>
      <c r="B6" s="212">
        <v>398</v>
      </c>
      <c r="C6" s="160">
        <v>502</v>
      </c>
      <c r="E6" s="298" t="s">
        <v>712</v>
      </c>
      <c r="F6" s="214">
        <v>1.01</v>
      </c>
      <c r="G6" s="214">
        <v>1.52</v>
      </c>
      <c r="K6" s="226"/>
      <c r="L6" s="164"/>
      <c r="M6" s="211"/>
    </row>
    <row r="7" spans="1:16" x14ac:dyDescent="0.25">
      <c r="A7" s="202" t="s">
        <v>707</v>
      </c>
      <c r="B7" s="212">
        <v>150</v>
      </c>
      <c r="C7" s="160">
        <v>194</v>
      </c>
      <c r="E7" s="299" t="s">
        <v>713</v>
      </c>
      <c r="F7" s="73">
        <v>0.22</v>
      </c>
      <c r="G7" s="73">
        <v>0.36</v>
      </c>
      <c r="K7" s="227"/>
      <c r="L7" s="211"/>
      <c r="M7" s="211"/>
    </row>
    <row r="8" spans="1:16" x14ac:dyDescent="0.25">
      <c r="A8" s="203" t="s">
        <v>708</v>
      </c>
      <c r="B8" s="72">
        <v>69</v>
      </c>
      <c r="C8" s="111">
        <v>131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21.722265321955003</v>
      </c>
      <c r="C13" s="301">
        <f>B3/SUM(B3:B8)*100</f>
        <v>25.952582557154951</v>
      </c>
      <c r="E13" s="217" t="s">
        <v>836</v>
      </c>
      <c r="F13" s="289">
        <f>IF(ISBLANK(F3),"",F3)</f>
        <v>54.2</v>
      </c>
      <c r="G13" s="289">
        <f>IF(ISBLANK(G3),"",G3)</f>
        <v>55.91</v>
      </c>
    </row>
    <row r="14" spans="1:16" x14ac:dyDescent="0.25">
      <c r="A14" s="220" t="s">
        <v>825</v>
      </c>
      <c r="B14" s="305">
        <f>C4/SUM(C3:C8)*100</f>
        <v>26.920093095422811</v>
      </c>
      <c r="C14" s="302">
        <f>B4/SUM(B3:B8)*100</f>
        <v>27.688399661303979</v>
      </c>
      <c r="E14" s="286" t="s">
        <v>837</v>
      </c>
      <c r="F14" s="290">
        <f t="shared" ref="F14:G17" si="0">IF(ISBLANK(F4),"",F4)</f>
        <v>37.869999999999997</v>
      </c>
      <c r="G14" s="290">
        <f t="shared" si="0"/>
        <v>34.020000000000003</v>
      </c>
    </row>
    <row r="15" spans="1:16" x14ac:dyDescent="0.25">
      <c r="A15" s="220" t="s">
        <v>826</v>
      </c>
      <c r="B15" s="305">
        <f>C5/SUM(C3:C8)*100</f>
        <v>19.278510473235066</v>
      </c>
      <c r="C15" s="302">
        <f>B5/SUM(B3:B8)*100</f>
        <v>20.237087214225234</v>
      </c>
      <c r="E15" s="286" t="s">
        <v>838</v>
      </c>
      <c r="F15" s="290">
        <f t="shared" si="0"/>
        <v>6.71</v>
      </c>
      <c r="G15" s="290">
        <f t="shared" si="0"/>
        <v>8.1999999999999993</v>
      </c>
    </row>
    <row r="16" spans="1:16" x14ac:dyDescent="0.25">
      <c r="A16" s="220" t="s">
        <v>827</v>
      </c>
      <c r="B16" s="305">
        <f>C6/SUM(C3:C8)*100</f>
        <v>19.47245927075252</v>
      </c>
      <c r="C16" s="302">
        <f>B6/SUM(B3:B8)*100</f>
        <v>16.850127011007622</v>
      </c>
      <c r="E16" s="286" t="s">
        <v>839</v>
      </c>
      <c r="F16" s="290">
        <f t="shared" si="0"/>
        <v>1.01</v>
      </c>
      <c r="G16" s="290">
        <f t="shared" si="0"/>
        <v>1.52</v>
      </c>
    </row>
    <row r="17" spans="1:18" x14ac:dyDescent="0.25">
      <c r="A17" s="220" t="s">
        <v>828</v>
      </c>
      <c r="B17" s="305">
        <f>C7/SUM(C3:C8)*100</f>
        <v>7.5252133436772688</v>
      </c>
      <c r="C17" s="302">
        <f>B7/SUM(B3:B8)*100</f>
        <v>6.3505503810330222</v>
      </c>
      <c r="E17" s="219" t="s">
        <v>840</v>
      </c>
      <c r="F17" s="291">
        <f t="shared" si="0"/>
        <v>0.22</v>
      </c>
      <c r="G17" s="291">
        <f t="shared" si="0"/>
        <v>0.36</v>
      </c>
    </row>
    <row r="18" spans="1:18" x14ac:dyDescent="0.25">
      <c r="A18" s="221" t="s">
        <v>829</v>
      </c>
      <c r="B18" s="306">
        <f>C8/SUM(C3:C8)*100</f>
        <v>5.0814584949573316</v>
      </c>
      <c r="C18" s="303">
        <f>B8/SUM(B3:B8)*100</f>
        <v>2.9212531752751905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21.722265321955003</v>
      </c>
      <c r="C22" s="301">
        <f>C13</f>
        <v>25.952582557154951</v>
      </c>
    </row>
    <row r="23" spans="1:18" x14ac:dyDescent="0.25">
      <c r="A23" s="220" t="s">
        <v>831</v>
      </c>
      <c r="B23" s="305">
        <f t="shared" ref="B23:C27" si="1">B14</f>
        <v>26.920093095422811</v>
      </c>
      <c r="C23" s="302">
        <f t="shared" si="1"/>
        <v>27.688399661303979</v>
      </c>
    </row>
    <row r="24" spans="1:18" x14ac:dyDescent="0.25">
      <c r="A24" s="307" t="s">
        <v>832</v>
      </c>
      <c r="B24" s="305">
        <f t="shared" si="1"/>
        <v>19.278510473235066</v>
      </c>
      <c r="C24" s="302">
        <f t="shared" si="1"/>
        <v>20.237087214225234</v>
      </c>
    </row>
    <row r="25" spans="1:18" x14ac:dyDescent="0.25">
      <c r="A25" s="220" t="s">
        <v>833</v>
      </c>
      <c r="B25" s="305">
        <f t="shared" si="1"/>
        <v>19.47245927075252</v>
      </c>
      <c r="C25" s="302">
        <f t="shared" si="1"/>
        <v>16.850127011007622</v>
      </c>
    </row>
    <row r="26" spans="1:18" x14ac:dyDescent="0.25">
      <c r="A26" s="220" t="s">
        <v>834</v>
      </c>
      <c r="B26" s="305">
        <f t="shared" si="1"/>
        <v>7.5252133436772688</v>
      </c>
      <c r="C26" s="302">
        <f t="shared" si="1"/>
        <v>6.3505503810330222</v>
      </c>
    </row>
    <row r="27" spans="1:18" x14ac:dyDescent="0.25">
      <c r="A27" s="308" t="s">
        <v>835</v>
      </c>
      <c r="B27" s="306">
        <f t="shared" si="1"/>
        <v>5.0814584949573316</v>
      </c>
      <c r="C27" s="303">
        <f t="shared" si="1"/>
        <v>2.9212531752751905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657</v>
      </c>
      <c r="C34" s="110">
        <v>607</v>
      </c>
      <c r="E34" s="297" t="s">
        <v>709</v>
      </c>
      <c r="F34" s="71">
        <v>55.91</v>
      </c>
      <c r="G34" s="211"/>
      <c r="K34" s="122" t="s">
        <v>16</v>
      </c>
      <c r="L34" s="71">
        <v>2.5099999999999998</v>
      </c>
      <c r="M34" s="211"/>
    </row>
    <row r="35" spans="1:16" x14ac:dyDescent="0.25">
      <c r="A35" s="202" t="s">
        <v>704</v>
      </c>
      <c r="B35" s="212">
        <v>658</v>
      </c>
      <c r="C35" s="160">
        <v>754</v>
      </c>
      <c r="E35" s="298" t="s">
        <v>710</v>
      </c>
      <c r="F35" s="214">
        <v>34.020000000000003</v>
      </c>
      <c r="G35" s="211"/>
      <c r="K35" s="215" t="s">
        <v>212</v>
      </c>
      <c r="L35" s="214">
        <v>2.4</v>
      </c>
      <c r="M35" s="211"/>
      <c r="N35" s="29" t="s">
        <v>876</v>
      </c>
    </row>
    <row r="36" spans="1:16" x14ac:dyDescent="0.25">
      <c r="A36" s="202" t="s">
        <v>705</v>
      </c>
      <c r="B36" s="212">
        <v>418</v>
      </c>
      <c r="C36" s="160">
        <v>443</v>
      </c>
      <c r="E36" s="298" t="s">
        <v>711</v>
      </c>
      <c r="F36" s="214">
        <v>8.1999999999999993</v>
      </c>
      <c r="G36" s="211"/>
      <c r="K36" s="123" t="s">
        <v>213</v>
      </c>
      <c r="L36" s="73">
        <v>2.6</v>
      </c>
      <c r="M36" s="211"/>
      <c r="N36" s="288">
        <v>2022</v>
      </c>
    </row>
    <row r="37" spans="1:16" x14ac:dyDescent="0.25">
      <c r="A37" s="202" t="s">
        <v>706</v>
      </c>
      <c r="B37" s="212">
        <v>291</v>
      </c>
      <c r="C37" s="160">
        <v>360</v>
      </c>
      <c r="E37" s="298" t="s">
        <v>712</v>
      </c>
      <c r="F37" s="214">
        <v>1.52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109</v>
      </c>
      <c r="C38" s="160">
        <v>165</v>
      </c>
      <c r="E38" s="299" t="s">
        <v>713</v>
      </c>
      <c r="F38" s="73">
        <v>0.36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44</v>
      </c>
      <c r="C39" s="111">
        <v>89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25.10339123242349</v>
      </c>
      <c r="C44" s="301">
        <f>B34/SUM(B34:B39)*100</f>
        <v>30.179145613229213</v>
      </c>
      <c r="E44" s="217" t="s">
        <v>836</v>
      </c>
      <c r="F44" s="289">
        <f>IF(ISBLANK(F34),"",F34)</f>
        <v>55.91</v>
      </c>
    </row>
    <row r="45" spans="1:16" x14ac:dyDescent="0.25">
      <c r="A45" s="220" t="s">
        <v>825</v>
      </c>
      <c r="B45" s="305">
        <f>C35/SUM(C34:C39)*100</f>
        <v>31.182795698924732</v>
      </c>
      <c r="C45" s="302">
        <f>B35/SUM(B34:B39)*100</f>
        <v>30.225080385852088</v>
      </c>
      <c r="E45" s="286" t="s">
        <v>837</v>
      </c>
      <c r="F45" s="290">
        <f t="shared" ref="F45:F48" si="2">IF(ISBLANK(F35),"",F35)</f>
        <v>34.020000000000003</v>
      </c>
    </row>
    <row r="46" spans="1:16" x14ac:dyDescent="0.25">
      <c r="A46" s="220" t="s">
        <v>826</v>
      </c>
      <c r="B46" s="305">
        <f>C36/SUM(C34:C39)*100</f>
        <v>18.320926385442515</v>
      </c>
      <c r="C46" s="302">
        <f>B36/SUM(B34:B39)*100</f>
        <v>19.200734956361966</v>
      </c>
      <c r="E46" s="286" t="s">
        <v>838</v>
      </c>
      <c r="F46" s="290">
        <f t="shared" si="2"/>
        <v>8.1999999999999993</v>
      </c>
    </row>
    <row r="47" spans="1:16" x14ac:dyDescent="0.25">
      <c r="A47" s="220" t="s">
        <v>827</v>
      </c>
      <c r="B47" s="305">
        <f>C37/SUM(C34:C39)*100</f>
        <v>14.888337468982629</v>
      </c>
      <c r="C47" s="302">
        <f>B37/SUM(B34:B39)*100</f>
        <v>13.367018833256775</v>
      </c>
      <c r="E47" s="286" t="s">
        <v>839</v>
      </c>
      <c r="F47" s="290">
        <f t="shared" si="2"/>
        <v>1.52</v>
      </c>
    </row>
    <row r="48" spans="1:16" x14ac:dyDescent="0.25">
      <c r="A48" s="220" t="s">
        <v>828</v>
      </c>
      <c r="B48" s="305">
        <f>C38/SUM(C34:C39)*100</f>
        <v>6.8238213399503724</v>
      </c>
      <c r="C48" s="302">
        <f>B38/SUM(B34:B39)*100</f>
        <v>5.0068902158934314</v>
      </c>
      <c r="E48" s="219" t="s">
        <v>840</v>
      </c>
      <c r="F48" s="291">
        <f t="shared" si="2"/>
        <v>0.36</v>
      </c>
    </row>
    <row r="49" spans="1:3" x14ac:dyDescent="0.25">
      <c r="A49" s="221" t="s">
        <v>829</v>
      </c>
      <c r="B49" s="306">
        <f>C39/SUM(C34:C39)*100</f>
        <v>3.6807278742762612</v>
      </c>
      <c r="C49" s="303">
        <f>B39/SUM(B34:B39)*100</f>
        <v>2.0211299954065227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25.10339123242349</v>
      </c>
      <c r="C53" s="301">
        <f>C44</f>
        <v>30.179145613229213</v>
      </c>
    </row>
    <row r="54" spans="1:3" x14ac:dyDescent="0.25">
      <c r="A54" s="220" t="s">
        <v>831</v>
      </c>
      <c r="B54" s="305">
        <f t="shared" ref="B54:C54" si="3">B45</f>
        <v>31.182795698924732</v>
      </c>
      <c r="C54" s="302">
        <f t="shared" si="3"/>
        <v>30.225080385852088</v>
      </c>
    </row>
    <row r="55" spans="1:3" x14ac:dyDescent="0.25">
      <c r="A55" s="307" t="s">
        <v>832</v>
      </c>
      <c r="B55" s="305">
        <f t="shared" ref="B55:C55" si="4">B46</f>
        <v>18.320926385442515</v>
      </c>
      <c r="C55" s="302">
        <f t="shared" si="4"/>
        <v>19.200734956361966</v>
      </c>
    </row>
    <row r="56" spans="1:3" x14ac:dyDescent="0.25">
      <c r="A56" s="220" t="s">
        <v>833</v>
      </c>
      <c r="B56" s="305">
        <f t="shared" ref="B56:C56" si="5">B47</f>
        <v>14.888337468982629</v>
      </c>
      <c r="C56" s="302">
        <f t="shared" si="5"/>
        <v>13.367018833256775</v>
      </c>
    </row>
    <row r="57" spans="1:3" x14ac:dyDescent="0.25">
      <c r="A57" s="220" t="s">
        <v>834</v>
      </c>
      <c r="B57" s="305">
        <f t="shared" ref="B57:C57" si="6">B48</f>
        <v>6.8238213399503724</v>
      </c>
      <c r="C57" s="302">
        <f t="shared" si="6"/>
        <v>5.0068902158934314</v>
      </c>
    </row>
    <row r="58" spans="1:3" x14ac:dyDescent="0.25">
      <c r="A58" s="308" t="s">
        <v>835</v>
      </c>
      <c r="B58" s="306">
        <f t="shared" ref="B58:C58" si="7">B49</f>
        <v>3.6807278742762612</v>
      </c>
      <c r="C58" s="303">
        <f t="shared" si="7"/>
        <v>2.0211299954065227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2024-04-25T06:13:49Z</dcterms:modified>
</cp:coreProperties>
</file>